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90" windowWidth="19020" windowHeight="11055"/>
  </bookViews>
  <sheets>
    <sheet name="BUY BACK INSIDE PURCHASES" sheetId="1" r:id="rId1"/>
    <sheet name="BUY BACK OUTSIDE PURCHASES" sheetId="2" r:id="rId2"/>
    <sheet name="SALES" sheetId="3" r:id="rId3"/>
  </sheets>
  <calcPr calcId="145621"/>
</workbook>
</file>

<file path=xl/calcChain.xml><?xml version="1.0" encoding="utf-8"?>
<calcChain xmlns="http://schemas.openxmlformats.org/spreadsheetml/2006/main">
  <c r="T27" i="1" l="1"/>
  <c r="T28" i="1"/>
  <c r="T29" i="1"/>
  <c r="T30" i="1"/>
  <c r="T31" i="1"/>
  <c r="T32" i="1"/>
  <c r="T34" i="1" s="1"/>
  <c r="T36" i="1" s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10" i="1"/>
  <c r="N34" i="1"/>
  <c r="P34" i="1" s="1"/>
  <c r="F34" i="1"/>
  <c r="L30" i="1"/>
  <c r="L31" i="1"/>
  <c r="L32" i="1"/>
  <c r="D30" i="1"/>
  <c r="D31" i="1"/>
  <c r="D32" i="1"/>
  <c r="H29" i="2"/>
  <c r="H30" i="2"/>
  <c r="H31" i="2"/>
  <c r="H28" i="2"/>
  <c r="D29" i="2"/>
  <c r="D30" i="2"/>
  <c r="D31" i="2"/>
  <c r="D28" i="2"/>
  <c r="D17" i="3"/>
  <c r="D9" i="3"/>
  <c r="H29" i="3"/>
  <c r="H30" i="3"/>
  <c r="H31" i="3"/>
  <c r="H28" i="3"/>
  <c r="D29" i="3"/>
  <c r="D30" i="3"/>
  <c r="D31" i="3"/>
  <c r="D28" i="3"/>
  <c r="V34" i="1" l="1"/>
  <c r="V36" i="1" s="1"/>
  <c r="N36" i="1"/>
  <c r="F36" i="1"/>
  <c r="E39" i="1" s="1"/>
  <c r="H34" i="1"/>
  <c r="H36" i="1" s="1"/>
  <c r="P36" i="1"/>
  <c r="M41" i="1" s="1"/>
  <c r="M39" i="1" l="1"/>
  <c r="E41" i="1"/>
  <c r="L19" i="1"/>
  <c r="D10" i="1"/>
  <c r="F10" i="1"/>
  <c r="H10" i="1" l="1"/>
  <c r="K44" i="1"/>
  <c r="G10" i="1"/>
  <c r="H7" i="3"/>
  <c r="H27" i="3"/>
  <c r="D27" i="3"/>
  <c r="H26" i="3"/>
  <c r="D26" i="3"/>
  <c r="H25" i="3"/>
  <c r="D25" i="3"/>
  <c r="H24" i="3"/>
  <c r="D24" i="3"/>
  <c r="H23" i="3"/>
  <c r="D23" i="3"/>
  <c r="H22" i="3"/>
  <c r="D22" i="3"/>
  <c r="H21" i="3"/>
  <c r="D21" i="3"/>
  <c r="H20" i="3"/>
  <c r="D20" i="3"/>
  <c r="H19" i="3"/>
  <c r="D19" i="3"/>
  <c r="H18" i="3"/>
  <c r="D18" i="3"/>
  <c r="H17" i="3"/>
  <c r="H16" i="3"/>
  <c r="D16" i="3"/>
  <c r="H15" i="3"/>
  <c r="D15" i="3"/>
  <c r="H14" i="3"/>
  <c r="D14" i="3"/>
  <c r="H13" i="3"/>
  <c r="D13" i="3"/>
  <c r="H12" i="3"/>
  <c r="D12" i="3"/>
  <c r="H11" i="3"/>
  <c r="D11" i="3"/>
  <c r="H10" i="3"/>
  <c r="D10" i="3"/>
  <c r="H9" i="3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D9" i="2"/>
  <c r="H9" i="2"/>
  <c r="H27" i="2"/>
  <c r="D27" i="2"/>
  <c r="H26" i="2"/>
  <c r="D26" i="2"/>
  <c r="H25" i="2"/>
  <c r="D25" i="2"/>
  <c r="H24" i="2"/>
  <c r="D24" i="2"/>
  <c r="H23" i="2"/>
  <c r="D23" i="2"/>
  <c r="H22" i="2"/>
  <c r="D22" i="2"/>
  <c r="H21" i="2"/>
  <c r="D21" i="2"/>
  <c r="H20" i="2"/>
  <c r="D20" i="2"/>
  <c r="H19" i="2"/>
  <c r="D19" i="2"/>
  <c r="H18" i="2"/>
  <c r="D18" i="2"/>
  <c r="H17" i="2"/>
  <c r="D17" i="2"/>
  <c r="H16" i="2"/>
  <c r="D16" i="2"/>
  <c r="H15" i="2"/>
  <c r="D15" i="2"/>
  <c r="H14" i="2"/>
  <c r="D14" i="2"/>
  <c r="H13" i="2"/>
  <c r="D13" i="2"/>
  <c r="H12" i="2"/>
  <c r="D12" i="2"/>
  <c r="H11" i="2"/>
  <c r="D11" i="2"/>
  <c r="H10" i="2"/>
  <c r="D10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H7" i="2"/>
  <c r="R10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N10" i="1" l="1"/>
  <c r="V10" i="1" s="1"/>
  <c r="L11" i="1"/>
  <c r="L12" i="1"/>
  <c r="L13" i="1"/>
  <c r="L14" i="1"/>
  <c r="L15" i="1"/>
  <c r="L16" i="1"/>
  <c r="L17" i="1"/>
  <c r="L18" i="1"/>
  <c r="L20" i="1"/>
  <c r="L21" i="1"/>
  <c r="L22" i="1"/>
  <c r="L23" i="1"/>
  <c r="L24" i="1"/>
  <c r="L25" i="1"/>
  <c r="L26" i="1"/>
  <c r="L27" i="1"/>
  <c r="L28" i="1"/>
  <c r="L29" i="1"/>
  <c r="L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M7" i="1"/>
  <c r="O7" i="1"/>
  <c r="L7" i="1"/>
  <c r="G34" i="1" l="1"/>
  <c r="G36" i="1" s="1"/>
  <c r="E42" i="1" s="1"/>
  <c r="O34" i="1"/>
  <c r="O36" i="1" s="1"/>
  <c r="M42" i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O10" i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P10" i="1"/>
  <c r="F11" i="1"/>
  <c r="R11" i="1" s="1"/>
  <c r="N11" i="1"/>
  <c r="S10" i="1"/>
  <c r="K43" i="1" l="1"/>
  <c r="P11" i="1"/>
  <c r="S11" i="1"/>
  <c r="H11" i="1"/>
  <c r="V11" i="1"/>
  <c r="F12" i="1"/>
  <c r="N12" i="1"/>
  <c r="P12" i="1" s="1"/>
  <c r="H12" i="1" l="1"/>
  <c r="V12" i="1"/>
  <c r="F13" i="1"/>
  <c r="R12" i="1"/>
  <c r="S12" i="1"/>
  <c r="N13" i="1"/>
  <c r="S13" i="1" l="1"/>
  <c r="P13" i="1"/>
  <c r="H13" i="1"/>
  <c r="V13" i="1"/>
  <c r="F14" i="1"/>
  <c r="R13" i="1"/>
  <c r="N14" i="1"/>
  <c r="H14" i="1" l="1"/>
  <c r="V14" i="1"/>
  <c r="S14" i="1"/>
  <c r="P14" i="1"/>
  <c r="F15" i="1"/>
  <c r="R14" i="1"/>
  <c r="N15" i="1"/>
  <c r="H15" i="1" l="1"/>
  <c r="V15" i="1"/>
  <c r="S15" i="1"/>
  <c r="P15" i="1"/>
  <c r="F16" i="1"/>
  <c r="R15" i="1"/>
  <c r="N16" i="1"/>
  <c r="H16" i="1" l="1"/>
  <c r="V16" i="1"/>
  <c r="N17" i="1"/>
  <c r="P17" i="1" s="1"/>
  <c r="P16" i="1"/>
  <c r="F17" i="1"/>
  <c r="R16" i="1"/>
  <c r="S16" i="1"/>
  <c r="S17" i="1" l="1"/>
  <c r="H17" i="1"/>
  <c r="V17" i="1"/>
  <c r="N18" i="1"/>
  <c r="F18" i="1"/>
  <c r="R18" i="1" s="1"/>
  <c r="R17" i="1"/>
  <c r="P18" i="1" l="1"/>
  <c r="N19" i="1"/>
  <c r="S19" i="1" s="1"/>
  <c r="H18" i="1"/>
  <c r="V18" i="1"/>
  <c r="S18" i="1"/>
  <c r="F19" i="1"/>
  <c r="V19" i="1" l="1"/>
  <c r="R19" i="1"/>
  <c r="P19" i="1"/>
  <c r="N20" i="1"/>
  <c r="P20" i="1" s="1"/>
  <c r="H19" i="1"/>
  <c r="F20" i="1"/>
  <c r="R20" i="1" s="1"/>
  <c r="N21" i="1" l="1"/>
  <c r="P21" i="1" s="1"/>
  <c r="S20" i="1"/>
  <c r="H20" i="1"/>
  <c r="V20" i="1"/>
  <c r="F21" i="1"/>
  <c r="N22" i="1" l="1"/>
  <c r="P22" i="1" s="1"/>
  <c r="S21" i="1"/>
  <c r="H21" i="1"/>
  <c r="V21" i="1"/>
  <c r="F22" i="1"/>
  <c r="R22" i="1" s="1"/>
  <c r="R21" i="1"/>
  <c r="S22" i="1" l="1"/>
  <c r="N23" i="1"/>
  <c r="P23" i="1" s="1"/>
  <c r="H22" i="1"/>
  <c r="V22" i="1"/>
  <c r="F23" i="1"/>
  <c r="N24" i="1" l="1"/>
  <c r="P24" i="1" s="1"/>
  <c r="S23" i="1"/>
  <c r="H23" i="1"/>
  <c r="V23" i="1"/>
  <c r="F24" i="1"/>
  <c r="R23" i="1"/>
  <c r="N25" i="1" l="1"/>
  <c r="P25" i="1" s="1"/>
  <c r="S24" i="1"/>
  <c r="H24" i="1"/>
  <c r="V24" i="1"/>
  <c r="F25" i="1"/>
  <c r="R25" i="1" s="1"/>
  <c r="R24" i="1"/>
  <c r="N26" i="1" l="1"/>
  <c r="P26" i="1" s="1"/>
  <c r="S25" i="1"/>
  <c r="H25" i="1"/>
  <c r="V25" i="1"/>
  <c r="F26" i="1"/>
  <c r="N27" i="1" l="1"/>
  <c r="P27" i="1" s="1"/>
  <c r="S26" i="1"/>
  <c r="H26" i="1"/>
  <c r="V26" i="1"/>
  <c r="F27" i="1"/>
  <c r="R27" i="1" s="1"/>
  <c r="R26" i="1"/>
  <c r="N28" i="1" l="1"/>
  <c r="P28" i="1" s="1"/>
  <c r="S27" i="1"/>
  <c r="H27" i="1"/>
  <c r="V27" i="1"/>
  <c r="F28" i="1"/>
  <c r="F29" i="1" s="1"/>
  <c r="F30" i="1" l="1"/>
  <c r="R29" i="1"/>
  <c r="N29" i="1"/>
  <c r="N30" i="1" s="1"/>
  <c r="S28" i="1"/>
  <c r="H28" i="1"/>
  <c r="V28" i="1"/>
  <c r="R28" i="1"/>
  <c r="V29" i="1" l="1"/>
  <c r="V30" i="1"/>
  <c r="F31" i="1"/>
  <c r="R30" i="1"/>
  <c r="H30" i="1"/>
  <c r="N31" i="1"/>
  <c r="P30" i="1"/>
  <c r="S30" i="1"/>
  <c r="P29" i="1"/>
  <c r="S29" i="1"/>
  <c r="H29" i="1"/>
  <c r="F32" i="1" l="1"/>
  <c r="R31" i="1"/>
  <c r="H31" i="1"/>
  <c r="V31" i="1"/>
  <c r="P31" i="1"/>
  <c r="S31" i="1"/>
  <c r="N32" i="1"/>
  <c r="R32" i="1" l="1"/>
  <c r="R34" i="1" s="1"/>
  <c r="R36" i="1" s="1"/>
  <c r="H32" i="1"/>
  <c r="V32" i="1"/>
  <c r="S32" i="1"/>
  <c r="S34" i="1" s="1"/>
  <c r="S36" i="1" s="1"/>
  <c r="P32" i="1"/>
</calcChain>
</file>

<file path=xl/sharedStrings.xml><?xml version="1.0" encoding="utf-8"?>
<sst xmlns="http://schemas.openxmlformats.org/spreadsheetml/2006/main" count="63" uniqueCount="50">
  <si>
    <t>DAILY PURCHASES VALUE; IN CHF '000</t>
  </si>
  <si>
    <t>RS TARGET: 
6'805 UNITS 
(5 % of 136'111) 
% of COMPLETION</t>
  </si>
  <si>
    <t>PC TARGET: 
43'611 UNITS 
(5 % of 872'235) 
% of COMPLETION</t>
  </si>
  <si>
    <t>TIME ELAPSED IN % OF TOTAL 14 MONTHS</t>
  </si>
  <si>
    <t>TARGET COMPLETION</t>
  </si>
  <si>
    <t>COMPLETION</t>
  </si>
  <si>
    <t>PURCHASES HIGH / LOW</t>
  </si>
  <si>
    <t>BALANCE SINCE START PROGRAM</t>
  </si>
  <si>
    <t>CUMULATED PURCHASES VALUE; IN CHF '000</t>
  </si>
  <si>
    <t>BALANCE BROUGHT FORWARD</t>
  </si>
  <si>
    <t>BALANCE of MONTH</t>
  </si>
  <si>
    <t>DAILY RS BOUGHT; NUMBER</t>
  </si>
  <si>
    <t>DAILY PC BOUGHT; NUMBER</t>
  </si>
  <si>
    <t>DAILY RS BOUGHT; VWAPrice</t>
  </si>
  <si>
    <t>DAILY PC BOUGHT; VWAPrice</t>
  </si>
  <si>
    <t>CUMULATED NUMBER OF RS PURCHASED</t>
  </si>
  <si>
    <t>CUMULATED NUMBER OF PC PURCHASED</t>
  </si>
  <si>
    <t>CUMULATED PC BOUGHT IN % OF TOTAL PCs OUTSTANDING</t>
  </si>
  <si>
    <t>CUMULATED RS BOUGHT IN % OF TOTAL RGs OUTSTANDING</t>
  </si>
  <si>
    <t>End previous month</t>
  </si>
  <si>
    <t>Period of share buy back program in months:</t>
  </si>
  <si>
    <t>RS &amp; PC 
PURCHASE IN %
TOTAL CAPITAL
as per start 
PROGRAM</t>
  </si>
  <si>
    <t>RS &amp; PC quantity to be bought back until end of program:</t>
  </si>
  <si>
    <t>Feiertage:</t>
  </si>
  <si>
    <t>orange cells to be managed by Lindt</t>
  </si>
  <si>
    <t>yellow cells to be managed by CS</t>
  </si>
  <si>
    <t>TRANSACTIONS BELOW ARE PURCHASES INSIDE THE SHARE BUY BACK PROGRAM; DONE EXCLUSIVELY AT THE SIX</t>
  </si>
  <si>
    <t>PART. CERTIFICATES (PC; LISPE; ISIN: CH 022 523380 5)</t>
  </si>
  <si>
    <t>REGISTERED SHARES (RS; LISNE; ISIN: CH 022 523382 1)</t>
  </si>
  <si>
    <t>Total number of shares purchased</t>
  </si>
  <si>
    <t>RS&amp;PC outstanding on 4.11.2013; start program</t>
  </si>
  <si>
    <t>RS&amp;PC purchased; in % of outstanding at start</t>
  </si>
  <si>
    <t>Total purchase price in CHF</t>
  </si>
  <si>
    <t>Total purchase price in CHF per category</t>
  </si>
  <si>
    <t>RS&amp;PC purchased total in % of outstanding at start</t>
  </si>
  <si>
    <t>DAILY RS BOUGHT; 
PRICE</t>
  </si>
  <si>
    <t>DAILY PC BOUGHT; 
PRICE</t>
  </si>
  <si>
    <t>TRANSACTIONS BELOW ARE PURCHASES OUTSIDE THE SHARE BUY BACK PROGRAM; done OFF-EXCHANGE</t>
  </si>
  <si>
    <t>TRANSACTIONS BELOW ARE SALES OUTSIDE THE SHARE BUY BACK PROGRAM; done OFF-EXCHANGE</t>
  </si>
  <si>
    <t>DAILY RS SOLD; NUMBER</t>
  </si>
  <si>
    <t>DAILY RS SOLD; 
PRICE</t>
  </si>
  <si>
    <t>DAILY SALES VALUE; IN CHF '000</t>
  </si>
  <si>
    <t>DAILY PC SOLD; NUMBER</t>
  </si>
  <si>
    <t>DAILY PC SOLD; 
PRICE</t>
  </si>
  <si>
    <t>REGISTERED SHARES (RS; LISN; ISIN: CH 001 057 075 9)</t>
  </si>
  <si>
    <t>PART. CERTIFICATES (PC; LISP; ISIN: CH 001 057 076 7)</t>
  </si>
  <si>
    <t>TRADING DAY IN JULY 2014</t>
  </si>
  <si>
    <t>LINDT &amp; SPRÜNGLI SHARE BUY BACK PROGRAM 4.11.2013 - 12.2014</t>
  </si>
  <si>
    <t>LINDT &amp; SPRÜNGLI PURCHASES 4.11.2013 - 31.12.2014</t>
  </si>
  <si>
    <t>LINDT &amp; SPRÜNGLI SALES 4.11.2013 - 31.12.2014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</si>
</sst>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9" fontId="5" fillId="0" borderId="6" xfId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0" fontId="5" fillId="0" borderId="1" xfId="1" applyNumberFormat="1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Border="1"/>
    <xf numFmtId="166" fontId="6" fillId="0" borderId="0" xfId="0" applyNumberFormat="1" applyFont="1" applyBorder="1" applyAlignment="1">
      <alignment horizontal="center"/>
    </xf>
    <xf numFmtId="10" fontId="5" fillId="0" borderId="6" xfId="1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10" fontId="5" fillId="4" borderId="1" xfId="1" applyNumberFormat="1" applyFont="1" applyFill="1" applyBorder="1" applyAlignment="1" applyProtection="1">
      <alignment horizontal="center"/>
      <protection locked="0"/>
    </xf>
    <xf numFmtId="14" fontId="0" fillId="4" borderId="0" xfId="0" applyNumberFormat="1" applyFill="1"/>
    <xf numFmtId="0" fontId="0" fillId="4" borderId="0" xfId="0" applyFill="1"/>
    <xf numFmtId="0" fontId="0" fillId="3" borderId="0" xfId="0" applyFill="1"/>
    <xf numFmtId="0" fontId="2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3" fontId="5" fillId="0" borderId="8" xfId="0" applyNumberFormat="1" applyFont="1" applyBorder="1" applyAlignment="1">
      <alignment horizontal="center"/>
    </xf>
    <xf numFmtId="0" fontId="0" fillId="0" borderId="8" xfId="0" applyBorder="1"/>
    <xf numFmtId="3" fontId="5" fillId="0" borderId="9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3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/>
    <xf numFmtId="0" fontId="0" fillId="0" borderId="11" xfId="0" applyBorder="1"/>
    <xf numFmtId="3" fontId="5" fillId="0" borderId="12" xfId="0" applyNumberFormat="1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3" fontId="5" fillId="0" borderId="14" xfId="0" applyNumberFormat="1" applyFont="1" applyBorder="1" applyAlignment="1">
      <alignment horizontal="center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10" fontId="5" fillId="0" borderId="14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3" xfId="0" applyFont="1" applyBorder="1"/>
    <xf numFmtId="0" fontId="0" fillId="0" borderId="3" xfId="0" applyBorder="1"/>
    <xf numFmtId="3" fontId="5" fillId="0" borderId="17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0" fontId="5" fillId="0" borderId="8" xfId="0" applyNumberFormat="1" applyFont="1" applyBorder="1" applyAlignment="1">
      <alignment horizontal="center"/>
    </xf>
    <xf numFmtId="0" fontId="5" fillId="0" borderId="0" xfId="0" applyFont="1" applyFill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Protection="1"/>
    <xf numFmtId="10" fontId="5" fillId="4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1</xdr:row>
      <xdr:rowOff>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0</xdr:row>
      <xdr:rowOff>358140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58483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708660</xdr:colOff>
      <xdr:row>1</xdr:row>
      <xdr:rowOff>7620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6858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Y70"/>
  <sheetViews>
    <sheetView showGridLines="0" tabSelected="1" workbookViewId="0">
      <selection activeCell="Y39" sqref="Y39"/>
    </sheetView>
  </sheetViews>
  <sheetFormatPr baseColWidth="10" defaultColWidth="9.140625" defaultRowHeight="15" outlineLevelRow="1" outlineLevelCol="1" x14ac:dyDescent="0.25"/>
  <cols>
    <col min="1" max="1" width="11.140625" customWidth="1"/>
    <col min="2" max="2" width="10.28515625" customWidth="1"/>
    <col min="3" max="3" width="11.42578125" customWidth="1"/>
    <col min="4" max="4" width="12.28515625" customWidth="1"/>
    <col min="5" max="5" width="12.7109375" customWidth="1"/>
    <col min="6" max="6" width="12" hidden="1" customWidth="1" outlineLevel="1"/>
    <col min="7" max="7" width="12.28515625" hidden="1" customWidth="1" outlineLevel="1"/>
    <col min="8" max="8" width="13.7109375" hidden="1" customWidth="1" outlineLevel="1"/>
    <col min="9" max="9" width="2.85546875" customWidth="1" collapsed="1"/>
    <col min="10" max="10" width="10.28515625" customWidth="1"/>
    <col min="11" max="12" width="11.42578125" customWidth="1"/>
    <col min="13" max="13" width="12.85546875" customWidth="1"/>
    <col min="14" max="14" width="12.28515625" hidden="1" customWidth="1" outlineLevel="1"/>
    <col min="15" max="15" width="12" hidden="1" customWidth="1" outlineLevel="1"/>
    <col min="16" max="16" width="13.7109375" hidden="1" customWidth="1" outlineLevel="1"/>
    <col min="17" max="17" width="2.85546875" customWidth="1" collapsed="1"/>
    <col min="18" max="18" width="17.140625" hidden="1" customWidth="1" outlineLevel="1"/>
    <col min="19" max="19" width="16.42578125" hidden="1" customWidth="1" outlineLevel="1"/>
    <col min="20" max="20" width="10.7109375" hidden="1" customWidth="1" outlineLevel="1"/>
    <col min="21" max="21" width="2.85546875" hidden="1" customWidth="1" outlineLevel="1"/>
    <col min="22" max="22" width="14.7109375" hidden="1" customWidth="1" outlineLevel="1"/>
    <col min="23" max="23" width="8.85546875" collapsed="1"/>
  </cols>
  <sheetData>
    <row r="1" spans="1:25" ht="29.45" customHeight="1" x14ac:dyDescent="0.35">
      <c r="A1" s="65"/>
      <c r="B1" s="86" t="s">
        <v>47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3" spans="1:25" x14ac:dyDescent="0.25">
      <c r="A3" s="41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</row>
    <row r="5" spans="1:25" x14ac:dyDescent="0.25">
      <c r="A5" s="83" t="s">
        <v>28</v>
      </c>
      <c r="B5" s="84"/>
      <c r="C5" s="84"/>
      <c r="D5" s="84"/>
      <c r="E5" s="84"/>
      <c r="F5" s="84"/>
      <c r="G5" s="84"/>
      <c r="H5" s="85"/>
      <c r="J5" s="83" t="s">
        <v>27</v>
      </c>
      <c r="K5" s="84"/>
      <c r="L5" s="84"/>
      <c r="M5" s="84"/>
      <c r="N5" s="84"/>
      <c r="O5" s="84"/>
      <c r="P5" s="85"/>
      <c r="R5" s="83" t="s">
        <v>4</v>
      </c>
      <c r="S5" s="84"/>
      <c r="T5" s="85"/>
      <c r="V5" s="2" t="s">
        <v>5</v>
      </c>
    </row>
    <row r="7" spans="1:25" ht="96" customHeight="1" x14ac:dyDescent="0.25">
      <c r="A7" s="4" t="s">
        <v>46</v>
      </c>
      <c r="B7" s="68" t="s">
        <v>11</v>
      </c>
      <c r="C7" s="68" t="s">
        <v>13</v>
      </c>
      <c r="D7" s="4" t="s">
        <v>0</v>
      </c>
      <c r="E7" s="68" t="s">
        <v>6</v>
      </c>
      <c r="F7" s="4" t="s">
        <v>15</v>
      </c>
      <c r="G7" s="4" t="s">
        <v>8</v>
      </c>
      <c r="H7" s="4" t="s">
        <v>18</v>
      </c>
      <c r="I7" s="5"/>
      <c r="J7" s="68" t="s">
        <v>12</v>
      </c>
      <c r="K7" s="68" t="s">
        <v>14</v>
      </c>
      <c r="L7" s="4" t="str">
        <f>D7</f>
        <v>DAILY PURCHASES VALUE; IN CHF '000</v>
      </c>
      <c r="M7" s="68" t="str">
        <f>E7</f>
        <v>PURCHASES HIGH / LOW</v>
      </c>
      <c r="N7" s="4" t="s">
        <v>16</v>
      </c>
      <c r="O7" s="4" t="str">
        <f>G7</f>
        <v>CUMULATED PURCHASES VALUE; IN CHF '000</v>
      </c>
      <c r="P7" s="4" t="s">
        <v>17</v>
      </c>
      <c r="Q7" s="5"/>
      <c r="R7" s="4" t="s">
        <v>1</v>
      </c>
      <c r="S7" s="4" t="s">
        <v>2</v>
      </c>
      <c r="T7" s="4" t="s">
        <v>3</v>
      </c>
      <c r="U7" s="5"/>
      <c r="V7" s="6" t="s">
        <v>21</v>
      </c>
    </row>
    <row r="8" spans="1:25" ht="16.899999999999999" customHeight="1" x14ac:dyDescent="0.25">
      <c r="A8" s="4"/>
      <c r="B8" s="4"/>
      <c r="C8" s="4"/>
      <c r="D8" s="4"/>
      <c r="E8" s="4"/>
      <c r="F8" s="4"/>
      <c r="G8" s="4"/>
      <c r="H8" s="4"/>
      <c r="I8" s="5"/>
      <c r="J8" s="4"/>
      <c r="K8" s="4"/>
      <c r="L8" s="4"/>
      <c r="M8" s="4"/>
      <c r="N8" s="4"/>
      <c r="O8" s="4"/>
      <c r="P8" s="4"/>
      <c r="Q8" s="5"/>
      <c r="R8" s="4"/>
      <c r="S8" s="4"/>
      <c r="T8" s="4"/>
      <c r="U8" s="5"/>
      <c r="V8" s="6"/>
    </row>
    <row r="9" spans="1:25" ht="47.25" hidden="1" outlineLevel="1" x14ac:dyDescent="0.25">
      <c r="A9" s="8" t="s">
        <v>9</v>
      </c>
      <c r="B9" s="9"/>
      <c r="C9" s="10"/>
      <c r="D9" s="9"/>
      <c r="E9" s="11"/>
      <c r="F9" s="35">
        <v>23</v>
      </c>
      <c r="G9" s="35">
        <v>1150600</v>
      </c>
      <c r="H9" s="74">
        <v>1.6897972977937125E-4</v>
      </c>
      <c r="I9" s="13"/>
      <c r="J9" s="9"/>
      <c r="K9" s="10"/>
      <c r="L9" s="9"/>
      <c r="M9" s="11"/>
      <c r="N9" s="35">
        <v>11334</v>
      </c>
      <c r="O9" s="78">
        <v>47382324.212499999</v>
      </c>
      <c r="P9" s="74">
        <v>1.2994204543500316E-2</v>
      </c>
      <c r="Q9" s="13"/>
      <c r="R9" s="75">
        <v>3.3798677443056574E-3</v>
      </c>
      <c r="S9" s="75">
        <v>0.25988856022563117</v>
      </c>
      <c r="T9" s="75">
        <v>0.571428571</v>
      </c>
      <c r="U9" s="14"/>
      <c r="V9" s="76">
        <v>5.1778833991165717E-3</v>
      </c>
    </row>
    <row r="10" spans="1:25" ht="16.899999999999999" customHeight="1" collapsed="1" x14ac:dyDescent="0.25">
      <c r="A10" s="15">
        <f>WORKDAY(C49,1,$A$55:$A$69)</f>
        <v>41821</v>
      </c>
      <c r="B10" s="80">
        <v>0</v>
      </c>
      <c r="C10" s="81">
        <v>0</v>
      </c>
      <c r="D10" s="16">
        <f>B10*C10</f>
        <v>0</v>
      </c>
      <c r="E10" s="82">
        <v>0</v>
      </c>
      <c r="F10" s="16">
        <f>F9+B10</f>
        <v>23</v>
      </c>
      <c r="G10" s="16">
        <f>G9+D10</f>
        <v>1150600</v>
      </c>
      <c r="H10" s="17">
        <f>F10/$E$40</f>
        <v>1.6897972977937125E-4</v>
      </c>
      <c r="I10" s="67"/>
      <c r="J10" s="80">
        <v>0</v>
      </c>
      <c r="K10" s="81">
        <v>0</v>
      </c>
      <c r="L10" s="16">
        <f>J10*K10</f>
        <v>0</v>
      </c>
      <c r="M10" s="82">
        <v>0</v>
      </c>
      <c r="N10" s="16">
        <f>N9+J10</f>
        <v>11334</v>
      </c>
      <c r="O10" s="16">
        <f>O9+L10</f>
        <v>47382324.212499999</v>
      </c>
      <c r="P10" s="17">
        <f>N10/$M$40</f>
        <v>1.2994204543500318E-2</v>
      </c>
      <c r="Q10" s="13"/>
      <c r="R10" s="26">
        <f t="shared" ref="R10:R28" si="0">F10/$F$47</f>
        <v>3.3798677443056574E-3</v>
      </c>
      <c r="S10" s="26">
        <f t="shared" ref="S10:S31" si="1">N10/$G$47</f>
        <v>0.25988856022563117</v>
      </c>
      <c r="T10" s="36">
        <f>9/$F$48</f>
        <v>0.6428571428571429</v>
      </c>
      <c r="U10" s="14"/>
      <c r="V10" s="20">
        <f>((F10*10)+N10)/(($E$40*10)+$M$40)</f>
        <v>5.1778833991165717E-3</v>
      </c>
    </row>
    <row r="11" spans="1:25" ht="16.899999999999999" customHeight="1" x14ac:dyDescent="0.25">
      <c r="A11" s="15">
        <f t="shared" ref="A11:A32" si="2">WORKDAY(A10,1,$A$55:$A$69)</f>
        <v>41822</v>
      </c>
      <c r="B11" s="80">
        <v>0</v>
      </c>
      <c r="C11" s="81">
        <v>0</v>
      </c>
      <c r="D11" s="16">
        <f t="shared" ref="D11:D29" si="3">B11*C11</f>
        <v>0</v>
      </c>
      <c r="E11" s="82">
        <v>0</v>
      </c>
      <c r="F11" s="16">
        <f>F10+B11</f>
        <v>23</v>
      </c>
      <c r="G11" s="16">
        <f>G10+D11</f>
        <v>1150600</v>
      </c>
      <c r="H11" s="17">
        <f t="shared" ref="H11:H31" si="4">F11/$E$40</f>
        <v>1.6897972977937125E-4</v>
      </c>
      <c r="I11" s="67"/>
      <c r="J11" s="80">
        <v>0</v>
      </c>
      <c r="K11" s="81">
        <v>0</v>
      </c>
      <c r="L11" s="16">
        <f t="shared" ref="L11:L29" si="5">J11*K11</f>
        <v>0</v>
      </c>
      <c r="M11" s="82">
        <v>0</v>
      </c>
      <c r="N11" s="16">
        <f t="shared" ref="N11:N31" si="6">N10+J11</f>
        <v>11334</v>
      </c>
      <c r="O11" s="16">
        <f t="shared" ref="O11:O31" si="7">O10+L11</f>
        <v>47382324.212499999</v>
      </c>
      <c r="P11" s="17">
        <f t="shared" ref="P11:P31" si="8">N11/$M$40</f>
        <v>1.2994204543500318E-2</v>
      </c>
      <c r="Q11" s="13"/>
      <c r="R11" s="26">
        <f t="shared" si="0"/>
        <v>3.3798677443056574E-3</v>
      </c>
      <c r="S11" s="26">
        <f>N11/$G$47</f>
        <v>0.25988856022563117</v>
      </c>
      <c r="T11" s="79">
        <f t="shared" ref="T11:T32" si="9">9/$F$48</f>
        <v>0.6428571428571429</v>
      </c>
      <c r="U11" s="14"/>
      <c r="V11" s="20">
        <f t="shared" ref="V11:V28" si="10">((F11*10)+N11)/(($E$40*10)+$M$40)</f>
        <v>5.1778833991165717E-3</v>
      </c>
      <c r="Y11" s="29"/>
    </row>
    <row r="12" spans="1:25" ht="16.899999999999999" customHeight="1" x14ac:dyDescent="0.25">
      <c r="A12" s="15">
        <f t="shared" si="2"/>
        <v>41823</v>
      </c>
      <c r="B12" s="80">
        <v>0</v>
      </c>
      <c r="C12" s="81">
        <v>0</v>
      </c>
      <c r="D12" s="16">
        <f t="shared" si="3"/>
        <v>0</v>
      </c>
      <c r="E12" s="82">
        <v>0</v>
      </c>
      <c r="F12" s="16">
        <f t="shared" ref="F12:F28" si="11">F11+B12</f>
        <v>23</v>
      </c>
      <c r="G12" s="16">
        <f t="shared" ref="G12:G28" si="12">G11+D12</f>
        <v>1150600</v>
      </c>
      <c r="H12" s="17">
        <f t="shared" si="4"/>
        <v>1.6897972977937125E-4</v>
      </c>
      <c r="I12" s="67"/>
      <c r="J12" s="80">
        <v>0</v>
      </c>
      <c r="K12" s="81">
        <v>0</v>
      </c>
      <c r="L12" s="16">
        <f t="shared" si="5"/>
        <v>0</v>
      </c>
      <c r="M12" s="82">
        <v>0</v>
      </c>
      <c r="N12" s="16">
        <f t="shared" si="6"/>
        <v>11334</v>
      </c>
      <c r="O12" s="16">
        <f t="shared" si="7"/>
        <v>47382324.212499999</v>
      </c>
      <c r="P12" s="17">
        <f t="shared" si="8"/>
        <v>1.2994204543500318E-2</v>
      </c>
      <c r="Q12" s="13"/>
      <c r="R12" s="26">
        <f t="shared" si="0"/>
        <v>3.3798677443056574E-3</v>
      </c>
      <c r="S12" s="26">
        <f t="shared" si="1"/>
        <v>0.25988856022563117</v>
      </c>
      <c r="T12" s="79">
        <f t="shared" si="9"/>
        <v>0.6428571428571429</v>
      </c>
      <c r="U12" s="14"/>
      <c r="V12" s="20">
        <f t="shared" si="10"/>
        <v>5.1778833991165717E-3</v>
      </c>
      <c r="Y12" s="30"/>
    </row>
    <row r="13" spans="1:25" ht="16.899999999999999" customHeight="1" x14ac:dyDescent="0.25">
      <c r="A13" s="15">
        <f t="shared" si="2"/>
        <v>41824</v>
      </c>
      <c r="B13" s="80">
        <v>0</v>
      </c>
      <c r="C13" s="81">
        <v>0</v>
      </c>
      <c r="D13" s="16">
        <f t="shared" si="3"/>
        <v>0</v>
      </c>
      <c r="E13" s="82">
        <v>0</v>
      </c>
      <c r="F13" s="16">
        <f t="shared" si="11"/>
        <v>23</v>
      </c>
      <c r="G13" s="16">
        <f t="shared" si="12"/>
        <v>1150600</v>
      </c>
      <c r="H13" s="17">
        <f t="shared" si="4"/>
        <v>1.6897972977937125E-4</v>
      </c>
      <c r="I13" s="67"/>
      <c r="J13" s="80">
        <v>0</v>
      </c>
      <c r="K13" s="81">
        <v>0</v>
      </c>
      <c r="L13" s="16">
        <f t="shared" si="5"/>
        <v>0</v>
      </c>
      <c r="M13" s="82">
        <v>0</v>
      </c>
      <c r="N13" s="16">
        <f t="shared" si="6"/>
        <v>11334</v>
      </c>
      <c r="O13" s="16">
        <f t="shared" si="7"/>
        <v>47382324.212499999</v>
      </c>
      <c r="P13" s="17">
        <f t="shared" si="8"/>
        <v>1.2994204543500318E-2</v>
      </c>
      <c r="Q13" s="13"/>
      <c r="R13" s="26">
        <f t="shared" si="0"/>
        <v>3.3798677443056574E-3</v>
      </c>
      <c r="S13" s="26">
        <f t="shared" si="1"/>
        <v>0.25988856022563117</v>
      </c>
      <c r="T13" s="79">
        <f t="shared" si="9"/>
        <v>0.6428571428571429</v>
      </c>
      <c r="U13" s="14"/>
      <c r="V13" s="20">
        <f t="shared" si="10"/>
        <v>5.1778833991165717E-3</v>
      </c>
      <c r="Y13" s="29"/>
    </row>
    <row r="14" spans="1:25" ht="16.899999999999999" customHeight="1" x14ac:dyDescent="0.25">
      <c r="A14" s="15">
        <f t="shared" si="2"/>
        <v>41827</v>
      </c>
      <c r="B14" s="80">
        <v>0</v>
      </c>
      <c r="C14" s="81">
        <v>0</v>
      </c>
      <c r="D14" s="16">
        <f t="shared" si="3"/>
        <v>0</v>
      </c>
      <c r="E14" s="82">
        <v>0</v>
      </c>
      <c r="F14" s="16">
        <f t="shared" si="11"/>
        <v>23</v>
      </c>
      <c r="G14" s="16">
        <f t="shared" si="12"/>
        <v>1150600</v>
      </c>
      <c r="H14" s="17">
        <f t="shared" si="4"/>
        <v>1.6897972977937125E-4</v>
      </c>
      <c r="I14" s="67"/>
      <c r="J14" s="80">
        <v>0</v>
      </c>
      <c r="K14" s="81">
        <v>0</v>
      </c>
      <c r="L14" s="16">
        <f t="shared" si="5"/>
        <v>0</v>
      </c>
      <c r="M14" s="82">
        <v>0</v>
      </c>
      <c r="N14" s="16">
        <f t="shared" si="6"/>
        <v>11334</v>
      </c>
      <c r="O14" s="16">
        <f t="shared" si="7"/>
        <v>47382324.212499999</v>
      </c>
      <c r="P14" s="17">
        <f t="shared" si="8"/>
        <v>1.2994204543500318E-2</v>
      </c>
      <c r="Q14" s="13"/>
      <c r="R14" s="26">
        <f t="shared" si="0"/>
        <v>3.3798677443056574E-3</v>
      </c>
      <c r="S14" s="26">
        <f t="shared" si="1"/>
        <v>0.25988856022563117</v>
      </c>
      <c r="T14" s="79">
        <f t="shared" si="9"/>
        <v>0.6428571428571429</v>
      </c>
      <c r="U14" s="14"/>
      <c r="V14" s="20">
        <f t="shared" si="10"/>
        <v>5.1778833991165717E-3</v>
      </c>
    </row>
    <row r="15" spans="1:25" ht="16.899999999999999" customHeight="1" x14ac:dyDescent="0.25">
      <c r="A15" s="15">
        <f t="shared" si="2"/>
        <v>41828</v>
      </c>
      <c r="B15" s="80">
        <v>0</v>
      </c>
      <c r="C15" s="81">
        <v>0</v>
      </c>
      <c r="D15" s="16">
        <f t="shared" si="3"/>
        <v>0</v>
      </c>
      <c r="E15" s="82">
        <v>0</v>
      </c>
      <c r="F15" s="16">
        <f t="shared" si="11"/>
        <v>23</v>
      </c>
      <c r="G15" s="16">
        <f t="shared" si="12"/>
        <v>1150600</v>
      </c>
      <c r="H15" s="17">
        <f t="shared" si="4"/>
        <v>1.6897972977937125E-4</v>
      </c>
      <c r="I15" s="67"/>
      <c r="J15" s="80">
        <v>0</v>
      </c>
      <c r="K15" s="81">
        <v>0</v>
      </c>
      <c r="L15" s="16">
        <f t="shared" si="5"/>
        <v>0</v>
      </c>
      <c r="M15" s="82">
        <v>0</v>
      </c>
      <c r="N15" s="16">
        <f t="shared" si="6"/>
        <v>11334</v>
      </c>
      <c r="O15" s="16">
        <f t="shared" si="7"/>
        <v>47382324.212499999</v>
      </c>
      <c r="P15" s="17">
        <f t="shared" si="8"/>
        <v>1.2994204543500318E-2</v>
      </c>
      <c r="Q15" s="13"/>
      <c r="R15" s="26">
        <f t="shared" si="0"/>
        <v>3.3798677443056574E-3</v>
      </c>
      <c r="S15" s="26">
        <f t="shared" si="1"/>
        <v>0.25988856022563117</v>
      </c>
      <c r="T15" s="79">
        <f t="shared" si="9"/>
        <v>0.6428571428571429</v>
      </c>
      <c r="U15" s="14"/>
      <c r="V15" s="20">
        <f t="shared" si="10"/>
        <v>5.1778833991165717E-3</v>
      </c>
    </row>
    <row r="16" spans="1:25" ht="16.899999999999999" customHeight="1" x14ac:dyDescent="0.25">
      <c r="A16" s="15">
        <f t="shared" si="2"/>
        <v>41829</v>
      </c>
      <c r="B16" s="80">
        <v>0</v>
      </c>
      <c r="C16" s="81">
        <v>0</v>
      </c>
      <c r="D16" s="16">
        <f t="shared" si="3"/>
        <v>0</v>
      </c>
      <c r="E16" s="82">
        <v>0</v>
      </c>
      <c r="F16" s="16">
        <f t="shared" si="11"/>
        <v>23</v>
      </c>
      <c r="G16" s="16">
        <f t="shared" si="12"/>
        <v>1150600</v>
      </c>
      <c r="H16" s="17">
        <f t="shared" si="4"/>
        <v>1.6897972977937125E-4</v>
      </c>
      <c r="I16" s="67"/>
      <c r="J16" s="80">
        <v>0</v>
      </c>
      <c r="K16" s="81">
        <v>0</v>
      </c>
      <c r="L16" s="16">
        <f t="shared" si="5"/>
        <v>0</v>
      </c>
      <c r="M16" s="82">
        <v>0</v>
      </c>
      <c r="N16" s="16">
        <f t="shared" si="6"/>
        <v>11334</v>
      </c>
      <c r="O16" s="16">
        <f t="shared" si="7"/>
        <v>47382324.212499999</v>
      </c>
      <c r="P16" s="17">
        <f t="shared" si="8"/>
        <v>1.2994204543500318E-2</v>
      </c>
      <c r="Q16" s="13"/>
      <c r="R16" s="26">
        <f t="shared" si="0"/>
        <v>3.3798677443056574E-3</v>
      </c>
      <c r="S16" s="26">
        <f t="shared" si="1"/>
        <v>0.25988856022563117</v>
      </c>
      <c r="T16" s="79">
        <f t="shared" si="9"/>
        <v>0.6428571428571429</v>
      </c>
      <c r="U16" s="14"/>
      <c r="V16" s="20">
        <f t="shared" si="10"/>
        <v>5.1778833991165717E-3</v>
      </c>
    </row>
    <row r="17" spans="1:22" ht="16.899999999999999" customHeight="1" x14ac:dyDescent="0.25">
      <c r="A17" s="15">
        <f t="shared" si="2"/>
        <v>41830</v>
      </c>
      <c r="B17" s="80">
        <v>0</v>
      </c>
      <c r="C17" s="81">
        <v>0</v>
      </c>
      <c r="D17" s="16">
        <f t="shared" si="3"/>
        <v>0</v>
      </c>
      <c r="E17" s="82">
        <v>0</v>
      </c>
      <c r="F17" s="16">
        <f t="shared" si="11"/>
        <v>23</v>
      </c>
      <c r="G17" s="16">
        <f t="shared" si="12"/>
        <v>1150600</v>
      </c>
      <c r="H17" s="17">
        <f t="shared" si="4"/>
        <v>1.6897972977937125E-4</v>
      </c>
      <c r="I17" s="67"/>
      <c r="J17" s="80">
        <v>0</v>
      </c>
      <c r="K17" s="81">
        <v>0</v>
      </c>
      <c r="L17" s="16">
        <f t="shared" si="5"/>
        <v>0</v>
      </c>
      <c r="M17" s="82">
        <v>0</v>
      </c>
      <c r="N17" s="16">
        <f t="shared" si="6"/>
        <v>11334</v>
      </c>
      <c r="O17" s="16">
        <f t="shared" si="7"/>
        <v>47382324.212499999</v>
      </c>
      <c r="P17" s="17">
        <f t="shared" si="8"/>
        <v>1.2994204543500318E-2</v>
      </c>
      <c r="Q17" s="13"/>
      <c r="R17" s="26">
        <f t="shared" si="0"/>
        <v>3.3798677443056574E-3</v>
      </c>
      <c r="S17" s="26">
        <f t="shared" si="1"/>
        <v>0.25988856022563117</v>
      </c>
      <c r="T17" s="79">
        <f t="shared" si="9"/>
        <v>0.6428571428571429</v>
      </c>
      <c r="U17" s="14"/>
      <c r="V17" s="20">
        <f t="shared" si="10"/>
        <v>5.1778833991165717E-3</v>
      </c>
    </row>
    <row r="18" spans="1:22" ht="16.899999999999999" customHeight="1" x14ac:dyDescent="0.25">
      <c r="A18" s="15">
        <f t="shared" si="2"/>
        <v>41831</v>
      </c>
      <c r="B18" s="80">
        <v>0</v>
      </c>
      <c r="C18" s="81">
        <v>0</v>
      </c>
      <c r="D18" s="16">
        <f t="shared" si="3"/>
        <v>0</v>
      </c>
      <c r="E18" s="82">
        <v>0</v>
      </c>
      <c r="F18" s="16">
        <f t="shared" si="11"/>
        <v>23</v>
      </c>
      <c r="G18" s="16">
        <f t="shared" si="12"/>
        <v>1150600</v>
      </c>
      <c r="H18" s="17">
        <f t="shared" si="4"/>
        <v>1.6897972977937125E-4</v>
      </c>
      <c r="I18" s="67"/>
      <c r="J18" s="80">
        <v>0</v>
      </c>
      <c r="K18" s="81">
        <v>0</v>
      </c>
      <c r="L18" s="16">
        <f t="shared" si="5"/>
        <v>0</v>
      </c>
      <c r="M18" s="82">
        <v>0</v>
      </c>
      <c r="N18" s="16">
        <f t="shared" si="6"/>
        <v>11334</v>
      </c>
      <c r="O18" s="16">
        <f t="shared" si="7"/>
        <v>47382324.212499999</v>
      </c>
      <c r="P18" s="17">
        <f t="shared" si="8"/>
        <v>1.2994204543500318E-2</v>
      </c>
      <c r="Q18" s="13"/>
      <c r="R18" s="26">
        <f t="shared" si="0"/>
        <v>3.3798677443056574E-3</v>
      </c>
      <c r="S18" s="26">
        <f t="shared" si="1"/>
        <v>0.25988856022563117</v>
      </c>
      <c r="T18" s="79">
        <f t="shared" si="9"/>
        <v>0.6428571428571429</v>
      </c>
      <c r="U18" s="14"/>
      <c r="V18" s="20">
        <f t="shared" si="10"/>
        <v>5.1778833991165717E-3</v>
      </c>
    </row>
    <row r="19" spans="1:22" ht="16.899999999999999" customHeight="1" x14ac:dyDescent="0.25">
      <c r="A19" s="15">
        <f t="shared" si="2"/>
        <v>41834</v>
      </c>
      <c r="B19" s="80">
        <v>0</v>
      </c>
      <c r="C19" s="81">
        <v>0</v>
      </c>
      <c r="D19" s="16">
        <f t="shared" si="3"/>
        <v>0</v>
      </c>
      <c r="E19" s="82">
        <v>0</v>
      </c>
      <c r="F19" s="16">
        <f t="shared" si="11"/>
        <v>23</v>
      </c>
      <c r="G19" s="16">
        <f t="shared" si="12"/>
        <v>1150600</v>
      </c>
      <c r="H19" s="17">
        <f t="shared" si="4"/>
        <v>1.6897972977937125E-4</v>
      </c>
      <c r="I19" s="67"/>
      <c r="J19" s="80">
        <v>0</v>
      </c>
      <c r="K19" s="81">
        <v>0</v>
      </c>
      <c r="L19" s="16">
        <f>J19*K19</f>
        <v>0</v>
      </c>
      <c r="M19" s="82">
        <v>0</v>
      </c>
      <c r="N19" s="16">
        <f>N18+J19</f>
        <v>11334</v>
      </c>
      <c r="O19" s="16">
        <f t="shared" si="7"/>
        <v>47382324.212499999</v>
      </c>
      <c r="P19" s="17">
        <f t="shared" si="8"/>
        <v>1.2994204543500318E-2</v>
      </c>
      <c r="Q19" s="13"/>
      <c r="R19" s="26">
        <f>F19/$F$47</f>
        <v>3.3798677443056574E-3</v>
      </c>
      <c r="S19" s="26">
        <f>N19/$G$47</f>
        <v>0.25988856022563117</v>
      </c>
      <c r="T19" s="79">
        <f t="shared" si="9"/>
        <v>0.6428571428571429</v>
      </c>
      <c r="U19" s="14"/>
      <c r="V19" s="20">
        <f>((F19*10)+N19)/(($E$40*10)+$M$40)</f>
        <v>5.1778833991165717E-3</v>
      </c>
    </row>
    <row r="20" spans="1:22" ht="16.899999999999999" customHeight="1" x14ac:dyDescent="0.25">
      <c r="A20" s="15">
        <f t="shared" si="2"/>
        <v>41835</v>
      </c>
      <c r="B20" s="80">
        <v>0</v>
      </c>
      <c r="C20" s="81">
        <v>0</v>
      </c>
      <c r="D20" s="16">
        <f t="shared" si="3"/>
        <v>0</v>
      </c>
      <c r="E20" s="82">
        <v>0</v>
      </c>
      <c r="F20" s="16">
        <f t="shared" si="11"/>
        <v>23</v>
      </c>
      <c r="G20" s="16">
        <f t="shared" si="12"/>
        <v>1150600</v>
      </c>
      <c r="H20" s="17">
        <f t="shared" si="4"/>
        <v>1.6897972977937125E-4</v>
      </c>
      <c r="I20" s="67"/>
      <c r="J20" s="80">
        <v>0</v>
      </c>
      <c r="K20" s="81">
        <v>0</v>
      </c>
      <c r="L20" s="16">
        <f t="shared" si="5"/>
        <v>0</v>
      </c>
      <c r="M20" s="82">
        <v>0</v>
      </c>
      <c r="N20" s="16">
        <f t="shared" si="6"/>
        <v>11334</v>
      </c>
      <c r="O20" s="16">
        <f t="shared" si="7"/>
        <v>47382324.212499999</v>
      </c>
      <c r="P20" s="17">
        <f t="shared" si="8"/>
        <v>1.2994204543500318E-2</v>
      </c>
      <c r="Q20" s="13"/>
      <c r="R20" s="26">
        <f t="shared" si="0"/>
        <v>3.3798677443056574E-3</v>
      </c>
      <c r="S20" s="26">
        <f t="shared" si="1"/>
        <v>0.25988856022563117</v>
      </c>
      <c r="T20" s="79">
        <f t="shared" si="9"/>
        <v>0.6428571428571429</v>
      </c>
      <c r="U20" s="14"/>
      <c r="V20" s="20">
        <f t="shared" si="10"/>
        <v>5.1778833991165717E-3</v>
      </c>
    </row>
    <row r="21" spans="1:22" ht="16.899999999999999" customHeight="1" x14ac:dyDescent="0.25">
      <c r="A21" s="15">
        <f t="shared" si="2"/>
        <v>41836</v>
      </c>
      <c r="B21" s="80">
        <v>0</v>
      </c>
      <c r="C21" s="81">
        <v>0</v>
      </c>
      <c r="D21" s="16">
        <f t="shared" si="3"/>
        <v>0</v>
      </c>
      <c r="E21" s="82">
        <v>0</v>
      </c>
      <c r="F21" s="16">
        <f t="shared" si="11"/>
        <v>23</v>
      </c>
      <c r="G21" s="16">
        <f t="shared" si="12"/>
        <v>1150600</v>
      </c>
      <c r="H21" s="17">
        <f t="shared" si="4"/>
        <v>1.6897972977937125E-4</v>
      </c>
      <c r="I21" s="67"/>
      <c r="J21" s="80">
        <v>0</v>
      </c>
      <c r="K21" s="81">
        <v>0</v>
      </c>
      <c r="L21" s="16">
        <f t="shared" si="5"/>
        <v>0</v>
      </c>
      <c r="M21" s="82">
        <v>0</v>
      </c>
      <c r="N21" s="16">
        <f t="shared" si="6"/>
        <v>11334</v>
      </c>
      <c r="O21" s="16">
        <f t="shared" si="7"/>
        <v>47382324.212499999</v>
      </c>
      <c r="P21" s="17">
        <f t="shared" si="8"/>
        <v>1.2994204543500318E-2</v>
      </c>
      <c r="Q21" s="13"/>
      <c r="R21" s="26">
        <f t="shared" si="0"/>
        <v>3.3798677443056574E-3</v>
      </c>
      <c r="S21" s="26">
        <f t="shared" si="1"/>
        <v>0.25988856022563117</v>
      </c>
      <c r="T21" s="79">
        <f t="shared" si="9"/>
        <v>0.6428571428571429</v>
      </c>
      <c r="U21" s="14"/>
      <c r="V21" s="20">
        <f t="shared" si="10"/>
        <v>5.1778833991165717E-3</v>
      </c>
    </row>
    <row r="22" spans="1:22" ht="16.899999999999999" customHeight="1" x14ac:dyDescent="0.25">
      <c r="A22" s="15">
        <f t="shared" si="2"/>
        <v>41837</v>
      </c>
      <c r="B22" s="80">
        <v>0</v>
      </c>
      <c r="C22" s="81">
        <v>0</v>
      </c>
      <c r="D22" s="16">
        <f t="shared" si="3"/>
        <v>0</v>
      </c>
      <c r="E22" s="82">
        <v>0</v>
      </c>
      <c r="F22" s="16">
        <f t="shared" si="11"/>
        <v>23</v>
      </c>
      <c r="G22" s="16">
        <f t="shared" si="12"/>
        <v>1150600</v>
      </c>
      <c r="H22" s="17">
        <f t="shared" si="4"/>
        <v>1.6897972977937125E-4</v>
      </c>
      <c r="I22" s="67"/>
      <c r="J22" s="80">
        <v>0</v>
      </c>
      <c r="K22" s="81">
        <v>0</v>
      </c>
      <c r="L22" s="16">
        <f t="shared" si="5"/>
        <v>0</v>
      </c>
      <c r="M22" s="82">
        <v>0</v>
      </c>
      <c r="N22" s="16">
        <f t="shared" si="6"/>
        <v>11334</v>
      </c>
      <c r="O22" s="16">
        <f t="shared" si="7"/>
        <v>47382324.212499999</v>
      </c>
      <c r="P22" s="17">
        <f t="shared" si="8"/>
        <v>1.2994204543500318E-2</v>
      </c>
      <c r="Q22" s="13"/>
      <c r="R22" s="26">
        <f t="shared" si="0"/>
        <v>3.3798677443056574E-3</v>
      </c>
      <c r="S22" s="26">
        <f t="shared" si="1"/>
        <v>0.25988856022563117</v>
      </c>
      <c r="T22" s="79">
        <f t="shared" si="9"/>
        <v>0.6428571428571429</v>
      </c>
      <c r="U22" s="14"/>
      <c r="V22" s="20">
        <f t="shared" si="10"/>
        <v>5.1778833991165717E-3</v>
      </c>
    </row>
    <row r="23" spans="1:22" ht="16.899999999999999" customHeight="1" x14ac:dyDescent="0.25">
      <c r="A23" s="15">
        <f t="shared" si="2"/>
        <v>41838</v>
      </c>
      <c r="B23" s="80">
        <v>0</v>
      </c>
      <c r="C23" s="81">
        <v>0</v>
      </c>
      <c r="D23" s="16">
        <f t="shared" si="3"/>
        <v>0</v>
      </c>
      <c r="E23" s="82">
        <v>0</v>
      </c>
      <c r="F23" s="16">
        <f t="shared" si="11"/>
        <v>23</v>
      </c>
      <c r="G23" s="16">
        <f t="shared" si="12"/>
        <v>1150600</v>
      </c>
      <c r="H23" s="17">
        <f t="shared" si="4"/>
        <v>1.6897972977937125E-4</v>
      </c>
      <c r="I23" s="67"/>
      <c r="J23" s="80">
        <v>0</v>
      </c>
      <c r="K23" s="81">
        <v>0</v>
      </c>
      <c r="L23" s="16">
        <f t="shared" si="5"/>
        <v>0</v>
      </c>
      <c r="M23" s="82">
        <v>0</v>
      </c>
      <c r="N23" s="16">
        <f t="shared" si="6"/>
        <v>11334</v>
      </c>
      <c r="O23" s="16">
        <f t="shared" si="7"/>
        <v>47382324.212499999</v>
      </c>
      <c r="P23" s="17">
        <f t="shared" si="8"/>
        <v>1.2994204543500318E-2</v>
      </c>
      <c r="Q23" s="13"/>
      <c r="R23" s="26">
        <f t="shared" si="0"/>
        <v>3.3798677443056574E-3</v>
      </c>
      <c r="S23" s="26">
        <f t="shared" si="1"/>
        <v>0.25988856022563117</v>
      </c>
      <c r="T23" s="79">
        <f t="shared" si="9"/>
        <v>0.6428571428571429</v>
      </c>
      <c r="U23" s="14"/>
      <c r="V23" s="20">
        <f t="shared" si="10"/>
        <v>5.1778833991165717E-3</v>
      </c>
    </row>
    <row r="24" spans="1:22" ht="16.899999999999999" customHeight="1" x14ac:dyDescent="0.25">
      <c r="A24" s="15">
        <f t="shared" si="2"/>
        <v>41841</v>
      </c>
      <c r="B24" s="80">
        <v>0</v>
      </c>
      <c r="C24" s="81">
        <v>0</v>
      </c>
      <c r="D24" s="16">
        <f t="shared" si="3"/>
        <v>0</v>
      </c>
      <c r="E24" s="82">
        <v>0</v>
      </c>
      <c r="F24" s="16">
        <f t="shared" si="11"/>
        <v>23</v>
      </c>
      <c r="G24" s="16">
        <f t="shared" si="12"/>
        <v>1150600</v>
      </c>
      <c r="H24" s="17">
        <f t="shared" si="4"/>
        <v>1.6897972977937125E-4</v>
      </c>
      <c r="I24" s="67"/>
      <c r="J24" s="80">
        <v>0</v>
      </c>
      <c r="K24" s="81">
        <v>0</v>
      </c>
      <c r="L24" s="16">
        <f t="shared" si="5"/>
        <v>0</v>
      </c>
      <c r="M24" s="82">
        <v>0</v>
      </c>
      <c r="N24" s="16">
        <f t="shared" si="6"/>
        <v>11334</v>
      </c>
      <c r="O24" s="16">
        <f t="shared" si="7"/>
        <v>47382324.212499999</v>
      </c>
      <c r="P24" s="17">
        <f t="shared" si="8"/>
        <v>1.2994204543500318E-2</v>
      </c>
      <c r="Q24" s="13"/>
      <c r="R24" s="26">
        <f t="shared" si="0"/>
        <v>3.3798677443056574E-3</v>
      </c>
      <c r="S24" s="26">
        <f t="shared" si="1"/>
        <v>0.25988856022563117</v>
      </c>
      <c r="T24" s="79">
        <f t="shared" si="9"/>
        <v>0.6428571428571429</v>
      </c>
      <c r="U24" s="14"/>
      <c r="V24" s="20">
        <f t="shared" si="10"/>
        <v>5.1778833991165717E-3</v>
      </c>
    </row>
    <row r="25" spans="1:22" ht="16.899999999999999" customHeight="1" x14ac:dyDescent="0.25">
      <c r="A25" s="15">
        <f t="shared" si="2"/>
        <v>41842</v>
      </c>
      <c r="B25" s="80">
        <v>0</v>
      </c>
      <c r="C25" s="81">
        <v>0</v>
      </c>
      <c r="D25" s="16">
        <f t="shared" si="3"/>
        <v>0</v>
      </c>
      <c r="E25" s="82">
        <v>0</v>
      </c>
      <c r="F25" s="16">
        <f t="shared" si="11"/>
        <v>23</v>
      </c>
      <c r="G25" s="16">
        <f t="shared" si="12"/>
        <v>1150600</v>
      </c>
      <c r="H25" s="17">
        <f t="shared" si="4"/>
        <v>1.6897972977937125E-4</v>
      </c>
      <c r="I25" s="67"/>
      <c r="J25" s="80">
        <v>0</v>
      </c>
      <c r="K25" s="81">
        <v>0</v>
      </c>
      <c r="L25" s="16">
        <f t="shared" si="5"/>
        <v>0</v>
      </c>
      <c r="M25" s="82">
        <v>0</v>
      </c>
      <c r="N25" s="16">
        <f t="shared" si="6"/>
        <v>11334</v>
      </c>
      <c r="O25" s="16">
        <f t="shared" si="7"/>
        <v>47382324.212499999</v>
      </c>
      <c r="P25" s="17">
        <f t="shared" si="8"/>
        <v>1.2994204543500318E-2</v>
      </c>
      <c r="Q25" s="13"/>
      <c r="R25" s="26">
        <f t="shared" si="0"/>
        <v>3.3798677443056574E-3</v>
      </c>
      <c r="S25" s="26">
        <f t="shared" si="1"/>
        <v>0.25988856022563117</v>
      </c>
      <c r="T25" s="79">
        <f t="shared" si="9"/>
        <v>0.6428571428571429</v>
      </c>
      <c r="U25" s="14"/>
      <c r="V25" s="20">
        <f t="shared" si="10"/>
        <v>5.1778833991165717E-3</v>
      </c>
    </row>
    <row r="26" spans="1:22" ht="16.899999999999999" customHeight="1" x14ac:dyDescent="0.25">
      <c r="A26" s="15">
        <f t="shared" si="2"/>
        <v>41843</v>
      </c>
      <c r="B26" s="80">
        <v>0</v>
      </c>
      <c r="C26" s="81">
        <v>0</v>
      </c>
      <c r="D26" s="16">
        <f t="shared" si="3"/>
        <v>0</v>
      </c>
      <c r="E26" s="82">
        <v>0</v>
      </c>
      <c r="F26" s="16">
        <f t="shared" si="11"/>
        <v>23</v>
      </c>
      <c r="G26" s="16">
        <f t="shared" si="12"/>
        <v>1150600</v>
      </c>
      <c r="H26" s="17">
        <f t="shared" si="4"/>
        <v>1.6897972977937125E-4</v>
      </c>
      <c r="I26" s="67"/>
      <c r="J26" s="80">
        <v>0</v>
      </c>
      <c r="K26" s="81">
        <v>0</v>
      </c>
      <c r="L26" s="16">
        <f t="shared" si="5"/>
        <v>0</v>
      </c>
      <c r="M26" s="82">
        <v>0</v>
      </c>
      <c r="N26" s="16">
        <f t="shared" si="6"/>
        <v>11334</v>
      </c>
      <c r="O26" s="16">
        <f t="shared" si="7"/>
        <v>47382324.212499999</v>
      </c>
      <c r="P26" s="17">
        <f t="shared" si="8"/>
        <v>1.2994204543500318E-2</v>
      </c>
      <c r="Q26" s="13"/>
      <c r="R26" s="26">
        <f t="shared" si="0"/>
        <v>3.3798677443056574E-3</v>
      </c>
      <c r="S26" s="26">
        <f t="shared" si="1"/>
        <v>0.25988856022563117</v>
      </c>
      <c r="T26" s="79">
        <f t="shared" si="9"/>
        <v>0.6428571428571429</v>
      </c>
      <c r="U26" s="14"/>
      <c r="V26" s="20">
        <f t="shared" si="10"/>
        <v>5.1778833991165717E-3</v>
      </c>
    </row>
    <row r="27" spans="1:22" ht="16.899999999999999" customHeight="1" x14ac:dyDescent="0.25">
      <c r="A27" s="15">
        <f t="shared" si="2"/>
        <v>41844</v>
      </c>
      <c r="B27" s="80">
        <v>0</v>
      </c>
      <c r="C27" s="81">
        <v>0</v>
      </c>
      <c r="D27" s="16">
        <f t="shared" si="3"/>
        <v>0</v>
      </c>
      <c r="E27" s="82">
        <v>0</v>
      </c>
      <c r="F27" s="16">
        <f t="shared" si="11"/>
        <v>23</v>
      </c>
      <c r="G27" s="16">
        <f t="shared" si="12"/>
        <v>1150600</v>
      </c>
      <c r="H27" s="17">
        <f t="shared" si="4"/>
        <v>1.6897972977937125E-4</v>
      </c>
      <c r="I27" s="67"/>
      <c r="J27" s="80">
        <v>0</v>
      </c>
      <c r="K27" s="81">
        <v>0</v>
      </c>
      <c r="L27" s="16">
        <f t="shared" si="5"/>
        <v>0</v>
      </c>
      <c r="M27" s="82">
        <v>0</v>
      </c>
      <c r="N27" s="16">
        <f t="shared" si="6"/>
        <v>11334</v>
      </c>
      <c r="O27" s="16">
        <f t="shared" si="7"/>
        <v>47382324.212499999</v>
      </c>
      <c r="P27" s="17">
        <f t="shared" si="8"/>
        <v>1.2994204543500318E-2</v>
      </c>
      <c r="Q27" s="13"/>
      <c r="R27" s="26">
        <f t="shared" si="0"/>
        <v>3.3798677443056574E-3</v>
      </c>
      <c r="S27" s="26">
        <f t="shared" si="1"/>
        <v>0.25988856022563117</v>
      </c>
      <c r="T27" s="79">
        <f>9/$F$48</f>
        <v>0.6428571428571429</v>
      </c>
      <c r="U27" s="14"/>
      <c r="V27" s="20">
        <f t="shared" si="10"/>
        <v>5.1778833991165717E-3</v>
      </c>
    </row>
    <row r="28" spans="1:22" ht="16.899999999999999" customHeight="1" x14ac:dyDescent="0.25">
      <c r="A28" s="15">
        <f t="shared" si="2"/>
        <v>41845</v>
      </c>
      <c r="B28" s="80">
        <v>0</v>
      </c>
      <c r="C28" s="81">
        <v>0</v>
      </c>
      <c r="D28" s="16">
        <f t="shared" si="3"/>
        <v>0</v>
      </c>
      <c r="E28" s="82">
        <v>0</v>
      </c>
      <c r="F28" s="16">
        <f t="shared" si="11"/>
        <v>23</v>
      </c>
      <c r="G28" s="16">
        <f t="shared" si="12"/>
        <v>1150600</v>
      </c>
      <c r="H28" s="17">
        <f t="shared" si="4"/>
        <v>1.6897972977937125E-4</v>
      </c>
      <c r="I28" s="67"/>
      <c r="J28" s="80">
        <v>0</v>
      </c>
      <c r="K28" s="81">
        <v>0</v>
      </c>
      <c r="L28" s="16">
        <f t="shared" si="5"/>
        <v>0</v>
      </c>
      <c r="M28" s="82">
        <v>0</v>
      </c>
      <c r="N28" s="16">
        <f t="shared" si="6"/>
        <v>11334</v>
      </c>
      <c r="O28" s="16">
        <f t="shared" si="7"/>
        <v>47382324.212499999</v>
      </c>
      <c r="P28" s="17">
        <f t="shared" si="8"/>
        <v>1.2994204543500318E-2</v>
      </c>
      <c r="Q28" s="13"/>
      <c r="R28" s="26">
        <f t="shared" si="0"/>
        <v>3.3798677443056574E-3</v>
      </c>
      <c r="S28" s="26">
        <f t="shared" si="1"/>
        <v>0.25988856022563117</v>
      </c>
      <c r="T28" s="79">
        <f t="shared" si="9"/>
        <v>0.6428571428571429</v>
      </c>
      <c r="U28" s="14"/>
      <c r="V28" s="20">
        <f t="shared" si="10"/>
        <v>5.1778833991165717E-3</v>
      </c>
    </row>
    <row r="29" spans="1:22" ht="16.899999999999999" customHeight="1" x14ac:dyDescent="0.25">
      <c r="A29" s="15">
        <f t="shared" si="2"/>
        <v>41848</v>
      </c>
      <c r="B29" s="80">
        <v>0</v>
      </c>
      <c r="C29" s="81">
        <v>0</v>
      </c>
      <c r="D29" s="16">
        <f t="shared" si="3"/>
        <v>0</v>
      </c>
      <c r="E29" s="82">
        <v>0</v>
      </c>
      <c r="F29" s="16">
        <f>F28+B29</f>
        <v>23</v>
      </c>
      <c r="G29" s="16">
        <f>G28+D29</f>
        <v>1150600</v>
      </c>
      <c r="H29" s="17">
        <f t="shared" si="4"/>
        <v>1.6897972977937125E-4</v>
      </c>
      <c r="I29" s="67"/>
      <c r="J29" s="80">
        <v>0</v>
      </c>
      <c r="K29" s="81">
        <v>0</v>
      </c>
      <c r="L29" s="16">
        <f t="shared" si="5"/>
        <v>0</v>
      </c>
      <c r="M29" s="82">
        <v>0</v>
      </c>
      <c r="N29" s="16">
        <f t="shared" si="6"/>
        <v>11334</v>
      </c>
      <c r="O29" s="16">
        <f t="shared" si="7"/>
        <v>47382324.212499999</v>
      </c>
      <c r="P29" s="17">
        <f t="shared" si="8"/>
        <v>1.2994204543500318E-2</v>
      </c>
      <c r="Q29" s="13"/>
      <c r="R29" s="26">
        <f>F29/$F$47</f>
        <v>3.3798677443056574E-3</v>
      </c>
      <c r="S29" s="26">
        <f t="shared" si="1"/>
        <v>0.25988856022563117</v>
      </c>
      <c r="T29" s="79">
        <f t="shared" si="9"/>
        <v>0.6428571428571429</v>
      </c>
      <c r="U29" s="14"/>
      <c r="V29" s="20">
        <f>((F29*10)+N29)/(($E$40*10)+$M$40)</f>
        <v>5.1778833991165717E-3</v>
      </c>
    </row>
    <row r="30" spans="1:22" ht="16.899999999999999" customHeight="1" x14ac:dyDescent="0.25">
      <c r="A30" s="15">
        <f t="shared" si="2"/>
        <v>41849</v>
      </c>
      <c r="B30" s="80">
        <v>0</v>
      </c>
      <c r="C30" s="81">
        <v>0</v>
      </c>
      <c r="D30" s="16">
        <f t="shared" ref="D30:D32" si="13">B30*C30</f>
        <v>0</v>
      </c>
      <c r="E30" s="82">
        <v>0</v>
      </c>
      <c r="F30" s="16">
        <f t="shared" ref="F30:F32" si="14">F29+B30</f>
        <v>23</v>
      </c>
      <c r="G30" s="16">
        <f t="shared" ref="G30:G31" si="15">G29+D30</f>
        <v>1150600</v>
      </c>
      <c r="H30" s="17">
        <f t="shared" si="4"/>
        <v>1.6897972977937125E-4</v>
      </c>
      <c r="I30" s="67"/>
      <c r="J30" s="80">
        <v>0</v>
      </c>
      <c r="K30" s="81">
        <v>0</v>
      </c>
      <c r="L30" s="16">
        <f t="shared" ref="L30:L32" si="16">J30*K30</f>
        <v>0</v>
      </c>
      <c r="M30" s="82">
        <v>0</v>
      </c>
      <c r="N30" s="16">
        <f t="shared" si="6"/>
        <v>11334</v>
      </c>
      <c r="O30" s="16">
        <f t="shared" si="7"/>
        <v>47382324.212499999</v>
      </c>
      <c r="P30" s="17">
        <f t="shared" si="8"/>
        <v>1.2994204543500318E-2</v>
      </c>
      <c r="Q30" s="13"/>
      <c r="R30" s="26">
        <f t="shared" ref="R30:R31" si="17">F30/$F$47</f>
        <v>3.3798677443056574E-3</v>
      </c>
      <c r="S30" s="26">
        <f t="shared" si="1"/>
        <v>0.25988856022563117</v>
      </c>
      <c r="T30" s="79">
        <f t="shared" si="9"/>
        <v>0.6428571428571429</v>
      </c>
      <c r="U30" s="14"/>
      <c r="V30" s="20">
        <f t="shared" ref="V30:V31" si="18">((F30*10)+N30)/(($E$40*10)+$M$40)</f>
        <v>5.1778833991165717E-3</v>
      </c>
    </row>
    <row r="31" spans="1:22" ht="16.899999999999999" customHeight="1" x14ac:dyDescent="0.25">
      <c r="A31" s="15">
        <f t="shared" si="2"/>
        <v>41850</v>
      </c>
      <c r="B31" s="80">
        <v>0</v>
      </c>
      <c r="C31" s="81">
        <v>0</v>
      </c>
      <c r="D31" s="16">
        <f t="shared" si="13"/>
        <v>0</v>
      </c>
      <c r="E31" s="82">
        <v>0</v>
      </c>
      <c r="F31" s="16">
        <f t="shared" si="14"/>
        <v>23</v>
      </c>
      <c r="G31" s="16">
        <f t="shared" si="15"/>
        <v>1150600</v>
      </c>
      <c r="H31" s="17">
        <f t="shared" si="4"/>
        <v>1.6897972977937125E-4</v>
      </c>
      <c r="I31" s="67"/>
      <c r="J31" s="80">
        <v>0</v>
      </c>
      <c r="K31" s="81">
        <v>0</v>
      </c>
      <c r="L31" s="16">
        <f t="shared" si="16"/>
        <v>0</v>
      </c>
      <c r="M31" s="82">
        <v>0</v>
      </c>
      <c r="N31" s="16">
        <f t="shared" si="6"/>
        <v>11334</v>
      </c>
      <c r="O31" s="16">
        <f t="shared" si="7"/>
        <v>47382324.212499999</v>
      </c>
      <c r="P31" s="17">
        <f t="shared" si="8"/>
        <v>1.2994204543500318E-2</v>
      </c>
      <c r="Q31" s="13"/>
      <c r="R31" s="26">
        <f t="shared" si="17"/>
        <v>3.3798677443056574E-3</v>
      </c>
      <c r="S31" s="26">
        <f t="shared" si="1"/>
        <v>0.25988856022563117</v>
      </c>
      <c r="T31" s="79">
        <f t="shared" si="9"/>
        <v>0.6428571428571429</v>
      </c>
      <c r="U31" s="14"/>
      <c r="V31" s="20">
        <f t="shared" si="18"/>
        <v>5.1778833991165717E-3</v>
      </c>
    </row>
    <row r="32" spans="1:22" ht="16.899999999999999" customHeight="1" x14ac:dyDescent="0.25">
      <c r="A32" s="15">
        <f t="shared" si="2"/>
        <v>41851</v>
      </c>
      <c r="B32" s="80">
        <v>0</v>
      </c>
      <c r="C32" s="81">
        <v>0</v>
      </c>
      <c r="D32" s="16">
        <f t="shared" si="13"/>
        <v>0</v>
      </c>
      <c r="E32" s="82">
        <v>0</v>
      </c>
      <c r="F32" s="16">
        <f t="shared" si="14"/>
        <v>23</v>
      </c>
      <c r="G32" s="16">
        <f>G31+D32</f>
        <v>1150600</v>
      </c>
      <c r="H32" s="17">
        <f>F32/$E$40</f>
        <v>1.6897972977937125E-4</v>
      </c>
      <c r="I32" s="67"/>
      <c r="J32" s="80">
        <v>0</v>
      </c>
      <c r="K32" s="81">
        <v>0</v>
      </c>
      <c r="L32" s="16">
        <f t="shared" si="16"/>
        <v>0</v>
      </c>
      <c r="M32" s="82">
        <v>0</v>
      </c>
      <c r="N32" s="16">
        <f>N31+J32</f>
        <v>11334</v>
      </c>
      <c r="O32" s="16">
        <f>O31+L32</f>
        <v>47382324.212499999</v>
      </c>
      <c r="P32" s="17">
        <f>N32/$M$40</f>
        <v>1.2994204543500318E-2</v>
      </c>
      <c r="Q32" s="13"/>
      <c r="R32" s="26">
        <f>F32/$F$47</f>
        <v>3.3798677443056574E-3</v>
      </c>
      <c r="S32" s="26">
        <f>N32/$G$47</f>
        <v>0.25988856022563117</v>
      </c>
      <c r="T32" s="79">
        <f t="shared" si="9"/>
        <v>0.6428571428571429</v>
      </c>
      <c r="U32" s="14"/>
      <c r="V32" s="20">
        <f>((F32*10)+N32)/(($E$40*10)+$M$40)</f>
        <v>5.1778833991165717E-3</v>
      </c>
    </row>
    <row r="33" spans="1:22" ht="16.899999999999999" customHeight="1" x14ac:dyDescent="0.25">
      <c r="A33" s="15"/>
      <c r="B33" s="70"/>
      <c r="C33" s="71"/>
      <c r="D33" s="16"/>
      <c r="E33" s="72"/>
      <c r="F33" s="16"/>
      <c r="G33" s="16"/>
      <c r="H33" s="17"/>
      <c r="I33" s="67"/>
      <c r="J33" s="70"/>
      <c r="K33" s="71"/>
      <c r="L33" s="16"/>
      <c r="M33" s="72"/>
      <c r="N33" s="9"/>
      <c r="O33" s="9"/>
      <c r="P33" s="12"/>
      <c r="Q33" s="13"/>
      <c r="R33" s="26"/>
      <c r="S33" s="20"/>
      <c r="T33" s="37"/>
      <c r="U33" s="14"/>
      <c r="V33" s="18"/>
    </row>
    <row r="34" spans="1:22" ht="31.5" hidden="1" outlineLevel="1" x14ac:dyDescent="0.25">
      <c r="A34" s="19" t="s">
        <v>10</v>
      </c>
      <c r="B34" s="9"/>
      <c r="C34" s="10"/>
      <c r="D34" s="9"/>
      <c r="E34" s="11"/>
      <c r="F34" s="23">
        <f>SUM($B$10:$B$32)</f>
        <v>0</v>
      </c>
      <c r="G34" s="23">
        <f>SUM($D$10:$D$32)</f>
        <v>0</v>
      </c>
      <c r="H34" s="25">
        <f>$F$34/$E$40</f>
        <v>0</v>
      </c>
      <c r="I34" s="13"/>
      <c r="J34" s="9"/>
      <c r="K34" s="10"/>
      <c r="L34" s="9"/>
      <c r="M34" s="11"/>
      <c r="N34" s="23">
        <f>SUM($J$10:$J$32)</f>
        <v>0</v>
      </c>
      <c r="O34" s="23">
        <f>SUM($L$10:$L$32)</f>
        <v>0</v>
      </c>
      <c r="P34" s="25">
        <f>$N$34/$M$40</f>
        <v>0</v>
      </c>
      <c r="Q34" s="13"/>
      <c r="R34" s="36">
        <f>R32-R9</f>
        <v>0</v>
      </c>
      <c r="S34" s="77">
        <f>S32-S9</f>
        <v>0</v>
      </c>
      <c r="T34" s="36">
        <f>T32-T9</f>
        <v>7.1428571857142908E-2</v>
      </c>
      <c r="U34" s="14"/>
      <c r="V34" s="31">
        <f>((F34*10)+N34)/((E40*10)+M40)</f>
        <v>0</v>
      </c>
    </row>
    <row r="35" spans="1:22" ht="15.75" hidden="1" outlineLevel="1" x14ac:dyDescent="0.25">
      <c r="A35" s="19"/>
      <c r="B35" s="9"/>
      <c r="C35" s="10"/>
      <c r="D35" s="9"/>
      <c r="E35" s="11"/>
      <c r="F35" s="9"/>
      <c r="G35" s="9"/>
      <c r="H35" s="12"/>
      <c r="I35" s="13"/>
      <c r="J35" s="9"/>
      <c r="K35" s="10"/>
      <c r="L35" s="9"/>
      <c r="M35" s="11"/>
      <c r="N35" s="9"/>
      <c r="O35" s="9"/>
      <c r="P35" s="12"/>
      <c r="Q35" s="13"/>
      <c r="R35" s="12"/>
      <c r="S35" s="12"/>
      <c r="T35" s="21"/>
      <c r="U35" s="14"/>
      <c r="V35" s="18"/>
    </row>
    <row r="36" spans="1:22" ht="63" hidden="1" outlineLevel="1" x14ac:dyDescent="0.25">
      <c r="A36" s="19" t="s">
        <v>7</v>
      </c>
      <c r="B36" s="22"/>
      <c r="C36" s="22"/>
      <c r="D36" s="22"/>
      <c r="E36" s="22"/>
      <c r="F36" s="23">
        <f>$F$9+$F$34</f>
        <v>23</v>
      </c>
      <c r="G36" s="23">
        <f>$G$9+$G$34</f>
        <v>1150600</v>
      </c>
      <c r="H36" s="25">
        <f>$H$9+$H$34</f>
        <v>1.6897972977937125E-4</v>
      </c>
      <c r="I36" s="13"/>
      <c r="J36" s="22"/>
      <c r="K36" s="22"/>
      <c r="L36" s="22"/>
      <c r="M36" s="22"/>
      <c r="N36" s="23">
        <f>$N$9+$N$34</f>
        <v>11334</v>
      </c>
      <c r="O36" s="23">
        <f>$O$9+$O$34</f>
        <v>47382324.212499999</v>
      </c>
      <c r="P36" s="25">
        <f>$P$9+$P$34</f>
        <v>1.2994204543500316E-2</v>
      </c>
      <c r="Q36" s="13"/>
      <c r="R36" s="24">
        <f>$R$9+$R$34</f>
        <v>3.3798677443056574E-3</v>
      </c>
      <c r="S36" s="24">
        <f>$S$9+$S$34</f>
        <v>0.25988856022563117</v>
      </c>
      <c r="T36" s="24">
        <f>$T$9+$T$34</f>
        <v>0.6428571428571429</v>
      </c>
      <c r="U36" s="13"/>
      <c r="V36" s="32">
        <f>V34+V9</f>
        <v>5.1778833991165717E-3</v>
      </c>
    </row>
    <row r="37" spans="1:22" collapsed="1" x14ac:dyDescent="0.25"/>
    <row r="38" spans="1:22" ht="16.5" thickBot="1" x14ac:dyDescent="0.3">
      <c r="A38" s="13"/>
      <c r="B38" s="13"/>
      <c r="C38" s="13"/>
      <c r="D38" s="13"/>
      <c r="E38" s="13"/>
      <c r="F38" s="13"/>
      <c r="G38" s="13"/>
    </row>
    <row r="39" spans="1:22" ht="15.75" x14ac:dyDescent="0.25">
      <c r="A39" s="47" t="s">
        <v>29</v>
      </c>
      <c r="B39" s="48"/>
      <c r="C39" s="48"/>
      <c r="D39" s="48"/>
      <c r="E39" s="49">
        <f>F36</f>
        <v>23</v>
      </c>
      <c r="F39" s="50"/>
      <c r="G39" s="48"/>
      <c r="H39" s="51"/>
      <c r="I39" s="51"/>
      <c r="J39" s="51"/>
      <c r="K39" s="51"/>
      <c r="L39" s="51"/>
      <c r="M39" s="52">
        <f>N36</f>
        <v>11334</v>
      </c>
    </row>
    <row r="40" spans="1:22" ht="15.75" x14ac:dyDescent="0.25">
      <c r="A40" s="53" t="s">
        <v>30</v>
      </c>
      <c r="B40" s="54"/>
      <c r="C40" s="54"/>
      <c r="D40" s="54"/>
      <c r="E40" s="55">
        <v>136111</v>
      </c>
      <c r="F40" s="54"/>
      <c r="G40" s="54"/>
      <c r="H40" s="56"/>
      <c r="I40" s="56"/>
      <c r="J40" s="56"/>
      <c r="K40" s="56"/>
      <c r="L40" s="56"/>
      <c r="M40" s="57">
        <v>872235</v>
      </c>
    </row>
    <row r="41" spans="1:22" ht="15.75" x14ac:dyDescent="0.25">
      <c r="A41" s="53" t="s">
        <v>31</v>
      </c>
      <c r="B41" s="54"/>
      <c r="C41" s="54"/>
      <c r="D41" s="54"/>
      <c r="E41" s="58">
        <f>H36</f>
        <v>1.6897972977937125E-4</v>
      </c>
      <c r="F41" s="54"/>
      <c r="G41" s="54"/>
      <c r="H41" s="56"/>
      <c r="I41" s="56"/>
      <c r="J41" s="56"/>
      <c r="K41" s="56"/>
      <c r="L41" s="56"/>
      <c r="M41" s="59">
        <f>P36</f>
        <v>1.2994204543500316E-2</v>
      </c>
    </row>
    <row r="42" spans="1:22" ht="15.75" x14ac:dyDescent="0.25">
      <c r="A42" s="60" t="s">
        <v>33</v>
      </c>
      <c r="B42" s="61"/>
      <c r="C42" s="61"/>
      <c r="D42" s="61"/>
      <c r="E42" s="64">
        <f>G36</f>
        <v>1150600</v>
      </c>
      <c r="F42" s="61"/>
      <c r="G42" s="61"/>
      <c r="H42" s="62"/>
      <c r="I42" s="62"/>
      <c r="J42" s="62"/>
      <c r="K42" s="62"/>
      <c r="L42" s="62"/>
      <c r="M42" s="63">
        <f>O36</f>
        <v>47382324.212499999</v>
      </c>
    </row>
    <row r="43" spans="1:22" ht="15.75" x14ac:dyDescent="0.25">
      <c r="A43" s="60" t="s">
        <v>32</v>
      </c>
      <c r="B43" s="61"/>
      <c r="C43" s="61"/>
      <c r="D43" s="61"/>
      <c r="E43" s="64"/>
      <c r="F43" s="61"/>
      <c r="G43" s="61"/>
      <c r="H43" s="62"/>
      <c r="I43" s="62"/>
      <c r="J43" s="62"/>
      <c r="K43" s="64">
        <f>E42+M42</f>
        <v>48532924.212499999</v>
      </c>
      <c r="L43" s="62"/>
      <c r="M43" s="63"/>
    </row>
    <row r="44" spans="1:22" ht="16.5" thickBot="1" x14ac:dyDescent="0.3">
      <c r="A44" s="42" t="s">
        <v>34</v>
      </c>
      <c r="B44" s="43"/>
      <c r="C44" s="43"/>
      <c r="D44" s="43"/>
      <c r="E44" s="44"/>
      <c r="F44" s="43"/>
      <c r="G44" s="43"/>
      <c r="H44" s="45"/>
      <c r="I44" s="45"/>
      <c r="J44" s="45"/>
      <c r="K44" s="66">
        <f>V36</f>
        <v>5.1778833991165717E-3</v>
      </c>
      <c r="L44" s="45"/>
      <c r="M44" s="46"/>
    </row>
    <row r="45" spans="1:22" ht="15.75" x14ac:dyDescent="0.25">
      <c r="A45" s="13"/>
      <c r="B45" s="13"/>
      <c r="C45" s="13"/>
      <c r="D45" s="13"/>
      <c r="E45" s="13"/>
      <c r="F45" s="13"/>
      <c r="G45" s="13"/>
    </row>
    <row r="46" spans="1:22" x14ac:dyDescent="0.25">
      <c r="F46" s="3"/>
      <c r="G46" s="3"/>
      <c r="K46" s="3"/>
      <c r="V46" s="27"/>
    </row>
    <row r="47" spans="1:22" hidden="1" outlineLevel="1" x14ac:dyDescent="0.25">
      <c r="A47" t="s">
        <v>22</v>
      </c>
      <c r="F47" s="3">
        <v>6805</v>
      </c>
      <c r="G47" s="3">
        <v>43611</v>
      </c>
      <c r="K47" s="3"/>
      <c r="V47" s="27"/>
    </row>
    <row r="48" spans="1:22" hidden="1" outlineLevel="1" x14ac:dyDescent="0.25">
      <c r="A48" t="s">
        <v>20</v>
      </c>
      <c r="F48" s="1">
        <v>14</v>
      </c>
      <c r="V48" s="28"/>
    </row>
    <row r="49" spans="1:5" hidden="1" outlineLevel="1" x14ac:dyDescent="0.25">
      <c r="A49" t="s">
        <v>19</v>
      </c>
      <c r="C49" s="38">
        <v>41820</v>
      </c>
    </row>
    <row r="50" spans="1:5" hidden="1" outlineLevel="1" x14ac:dyDescent="0.25"/>
    <row r="51" spans="1:5" hidden="1" outlineLevel="1" x14ac:dyDescent="0.25">
      <c r="A51" s="39"/>
      <c r="B51" t="s">
        <v>24</v>
      </c>
      <c r="E51" s="28"/>
    </row>
    <row r="52" spans="1:5" hidden="1" outlineLevel="1" x14ac:dyDescent="0.25">
      <c r="A52" s="40"/>
      <c r="B52" t="s">
        <v>25</v>
      </c>
      <c r="E52" s="28"/>
    </row>
    <row r="53" spans="1:5" hidden="1" outlineLevel="1" x14ac:dyDescent="0.25">
      <c r="A53" s="28"/>
      <c r="E53" s="28"/>
    </row>
    <row r="54" spans="1:5" hidden="1" outlineLevel="1" x14ac:dyDescent="0.25">
      <c r="A54" t="s">
        <v>23</v>
      </c>
    </row>
    <row r="55" spans="1:5" hidden="1" outlineLevel="1" x14ac:dyDescent="0.25">
      <c r="A55" s="7">
        <v>41632</v>
      </c>
    </row>
    <row r="56" spans="1:5" hidden="1" outlineLevel="1" x14ac:dyDescent="0.25">
      <c r="A56" s="7">
        <v>41633</v>
      </c>
    </row>
    <row r="57" spans="1:5" hidden="1" outlineLevel="1" x14ac:dyDescent="0.25">
      <c r="A57" s="7">
        <v>41634</v>
      </c>
    </row>
    <row r="58" spans="1:5" hidden="1" outlineLevel="1" x14ac:dyDescent="0.25">
      <c r="A58" s="7">
        <v>41639</v>
      </c>
    </row>
    <row r="59" spans="1:5" hidden="1" outlineLevel="1" x14ac:dyDescent="0.25">
      <c r="A59" s="7">
        <v>41640</v>
      </c>
    </row>
    <row r="60" spans="1:5" hidden="1" outlineLevel="1" x14ac:dyDescent="0.25">
      <c r="A60" s="7">
        <v>41641</v>
      </c>
    </row>
    <row r="61" spans="1:5" hidden="1" outlineLevel="1" x14ac:dyDescent="0.25">
      <c r="A61" s="7">
        <v>41747</v>
      </c>
    </row>
    <row r="62" spans="1:5" hidden="1" outlineLevel="1" x14ac:dyDescent="0.25">
      <c r="A62" s="7">
        <v>41750</v>
      </c>
    </row>
    <row r="63" spans="1:5" hidden="1" outlineLevel="1" x14ac:dyDescent="0.25">
      <c r="A63" s="7">
        <v>41760</v>
      </c>
    </row>
    <row r="64" spans="1:5" hidden="1" outlineLevel="1" x14ac:dyDescent="0.25">
      <c r="A64" s="7">
        <v>41788</v>
      </c>
    </row>
    <row r="65" spans="1:1" hidden="1" outlineLevel="1" x14ac:dyDescent="0.25">
      <c r="A65" s="7">
        <v>41799</v>
      </c>
    </row>
    <row r="66" spans="1:1" hidden="1" outlineLevel="1" x14ac:dyDescent="0.25">
      <c r="A66" s="7">
        <v>41852</v>
      </c>
    </row>
    <row r="67" spans="1:1" hidden="1" outlineLevel="1" x14ac:dyDescent="0.25">
      <c r="A67" s="7">
        <v>41997</v>
      </c>
    </row>
    <row r="68" spans="1:1" hidden="1" outlineLevel="1" x14ac:dyDescent="0.25">
      <c r="A68" s="7">
        <v>41998</v>
      </c>
    </row>
    <row r="69" spans="1:1" hidden="1" outlineLevel="1" x14ac:dyDescent="0.25">
      <c r="A69" s="7">
        <v>41999</v>
      </c>
    </row>
    <row r="70" spans="1:1" collapsed="1" x14ac:dyDescent="0.25"/>
  </sheetData>
  <sheetProtection password="D779" sheet="1" objects="1" scenarios="1"/>
  <mergeCells count="4">
    <mergeCell ref="A5:H5"/>
    <mergeCell ref="R5:T5"/>
    <mergeCell ref="J5:P5"/>
    <mergeCell ref="B1:V1"/>
  </mergeCells>
  <pageMargins left="0.51181102362204722" right="0.51181102362204722" top="0.74803149606299213" bottom="0.74803149606299213" header="0.31496062992125984" footer="0.31496062992125984"/>
  <pageSetup paperSize="9" scale="66" orientation="landscape" verticalDpi="0" r:id="rId1"/>
  <headerFooter>
    <oddFooter>&amp;C&amp;P&amp;R&amp;D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7"/>
  <sheetViews>
    <sheetView showGridLines="0" workbookViewId="0">
      <selection activeCell="B2" sqref="B2"/>
    </sheetView>
  </sheetViews>
  <sheetFormatPr baseColWidth="10" defaultColWidth="9.140625" defaultRowHeight="15" outlineLevelRow="1" x14ac:dyDescent="0.25"/>
  <cols>
    <col min="1" max="1" width="11.140625" customWidth="1"/>
    <col min="2" max="4" width="14.85546875" customWidth="1"/>
    <col min="5" max="5" width="2.85546875" customWidth="1"/>
    <col min="6" max="8" width="15.5703125" customWidth="1"/>
  </cols>
  <sheetData>
    <row r="1" spans="1:11" ht="29.45" customHeight="1" x14ac:dyDescent="0.35">
      <c r="A1" s="65"/>
      <c r="B1" s="86" t="s">
        <v>48</v>
      </c>
      <c r="C1" s="86"/>
      <c r="D1" s="86"/>
      <c r="E1" s="86"/>
      <c r="F1" s="86"/>
      <c r="G1" s="86"/>
      <c r="H1" s="86"/>
    </row>
    <row r="3" spans="1:11" x14ac:dyDescent="0.25">
      <c r="A3" s="83" t="s">
        <v>37</v>
      </c>
      <c r="B3" s="84"/>
      <c r="C3" s="84"/>
      <c r="D3" s="84"/>
      <c r="E3" s="84"/>
      <c r="F3" s="84"/>
      <c r="G3" s="84"/>
      <c r="H3" s="85"/>
    </row>
    <row r="5" spans="1:11" x14ac:dyDescent="0.25">
      <c r="A5" s="83" t="s">
        <v>44</v>
      </c>
      <c r="B5" s="84"/>
      <c r="C5" s="84"/>
      <c r="D5" s="85"/>
      <c r="F5" s="83" t="s">
        <v>45</v>
      </c>
      <c r="G5" s="84"/>
      <c r="H5" s="85"/>
    </row>
    <row r="7" spans="1:11" ht="60" x14ac:dyDescent="0.25">
      <c r="A7" s="4" t="s">
        <v>46</v>
      </c>
      <c r="B7" s="69" t="s">
        <v>11</v>
      </c>
      <c r="C7" s="69" t="s">
        <v>35</v>
      </c>
      <c r="D7" s="4" t="s">
        <v>0</v>
      </c>
      <c r="E7" s="5"/>
      <c r="F7" s="69" t="s">
        <v>12</v>
      </c>
      <c r="G7" s="69" t="s">
        <v>36</v>
      </c>
      <c r="H7" s="4" t="str">
        <f>D7</f>
        <v>DAILY PURCHASES VALUE; IN CHF '000</v>
      </c>
    </row>
    <row r="8" spans="1:11" x14ac:dyDescent="0.25">
      <c r="A8" s="4"/>
      <c r="B8" s="4"/>
      <c r="C8" s="4"/>
      <c r="D8" s="4"/>
      <c r="E8" s="5"/>
      <c r="F8" s="4"/>
      <c r="G8" s="4"/>
      <c r="H8" s="4"/>
    </row>
    <row r="9" spans="1:11" ht="16.899999999999999" customHeight="1" x14ac:dyDescent="0.25">
      <c r="A9" s="15">
        <f>WORKDAY(C37,1,$A$42:$A$56)</f>
        <v>41821</v>
      </c>
      <c r="B9" s="70"/>
      <c r="C9" s="71"/>
      <c r="D9" s="16">
        <f>B9*C9</f>
        <v>0</v>
      </c>
      <c r="E9" s="67"/>
      <c r="F9" s="70"/>
      <c r="G9" s="71"/>
      <c r="H9" s="16">
        <f>F9*G9</f>
        <v>0</v>
      </c>
    </row>
    <row r="10" spans="1:11" ht="16.899999999999999" customHeight="1" x14ac:dyDescent="0.25">
      <c r="A10" s="15">
        <f t="shared" ref="A10:A31" si="0">WORKDAY(A9,1,$A$42:$A$56)</f>
        <v>41822</v>
      </c>
      <c r="B10" s="70"/>
      <c r="C10" s="71"/>
      <c r="D10" s="16">
        <f t="shared" ref="D10:D27" si="1">B10*C10</f>
        <v>0</v>
      </c>
      <c r="E10" s="67"/>
      <c r="F10" s="70"/>
      <c r="G10" s="71"/>
      <c r="H10" s="16">
        <f t="shared" ref="H10:H27" si="2">F10*G10</f>
        <v>0</v>
      </c>
      <c r="K10" s="29"/>
    </row>
    <row r="11" spans="1:11" ht="16.899999999999999" customHeight="1" x14ac:dyDescent="0.25">
      <c r="A11" s="15">
        <f t="shared" si="0"/>
        <v>41823</v>
      </c>
      <c r="B11" s="70"/>
      <c r="C11" s="71"/>
      <c r="D11" s="16">
        <f t="shared" si="1"/>
        <v>0</v>
      </c>
      <c r="E11" s="67"/>
      <c r="F11" s="70"/>
      <c r="G11" s="71"/>
      <c r="H11" s="16">
        <f t="shared" si="2"/>
        <v>0</v>
      </c>
      <c r="K11" s="30"/>
    </row>
    <row r="12" spans="1:11" ht="16.899999999999999" customHeight="1" x14ac:dyDescent="0.25">
      <c r="A12" s="15">
        <f t="shared" si="0"/>
        <v>41824</v>
      </c>
      <c r="B12" s="70"/>
      <c r="C12" s="71"/>
      <c r="D12" s="16">
        <f t="shared" si="1"/>
        <v>0</v>
      </c>
      <c r="E12" s="67"/>
      <c r="F12" s="70"/>
      <c r="G12" s="71"/>
      <c r="H12" s="16">
        <f t="shared" si="2"/>
        <v>0</v>
      </c>
      <c r="K12" s="29"/>
    </row>
    <row r="13" spans="1:11" ht="16.899999999999999" customHeight="1" x14ac:dyDescent="0.25">
      <c r="A13" s="15">
        <f t="shared" si="0"/>
        <v>41827</v>
      </c>
      <c r="B13" s="70"/>
      <c r="C13" s="71"/>
      <c r="D13" s="16">
        <f t="shared" si="1"/>
        <v>0</v>
      </c>
      <c r="E13" s="67"/>
      <c r="F13" s="70"/>
      <c r="G13" s="71"/>
      <c r="H13" s="16">
        <f t="shared" si="2"/>
        <v>0</v>
      </c>
    </row>
    <row r="14" spans="1:11" ht="16.899999999999999" customHeight="1" x14ac:dyDescent="0.25">
      <c r="A14" s="15">
        <f t="shared" si="0"/>
        <v>41828</v>
      </c>
      <c r="B14" s="70"/>
      <c r="C14" s="71"/>
      <c r="D14" s="16">
        <f t="shared" si="1"/>
        <v>0</v>
      </c>
      <c r="E14" s="67"/>
      <c r="F14" s="70"/>
      <c r="G14" s="71"/>
      <c r="H14" s="16">
        <f t="shared" si="2"/>
        <v>0</v>
      </c>
    </row>
    <row r="15" spans="1:11" ht="16.899999999999999" customHeight="1" x14ac:dyDescent="0.25">
      <c r="A15" s="15">
        <f t="shared" si="0"/>
        <v>41829</v>
      </c>
      <c r="B15" s="70"/>
      <c r="C15" s="71"/>
      <c r="D15" s="16">
        <f t="shared" si="1"/>
        <v>0</v>
      </c>
      <c r="E15" s="67"/>
      <c r="F15" s="70"/>
      <c r="G15" s="71"/>
      <c r="H15" s="16">
        <f t="shared" si="2"/>
        <v>0</v>
      </c>
    </row>
    <row r="16" spans="1:11" ht="16.899999999999999" customHeight="1" x14ac:dyDescent="0.25">
      <c r="A16" s="15">
        <f t="shared" si="0"/>
        <v>41830</v>
      </c>
      <c r="B16" s="70"/>
      <c r="C16" s="71"/>
      <c r="D16" s="16">
        <f t="shared" si="1"/>
        <v>0</v>
      </c>
      <c r="E16" s="67"/>
      <c r="F16" s="70"/>
      <c r="G16" s="71"/>
      <c r="H16" s="16">
        <f t="shared" si="2"/>
        <v>0</v>
      </c>
    </row>
    <row r="17" spans="1:8" ht="16.899999999999999" customHeight="1" x14ac:dyDescent="0.25">
      <c r="A17" s="15">
        <f t="shared" si="0"/>
        <v>41831</v>
      </c>
      <c r="B17" s="70"/>
      <c r="C17" s="71"/>
      <c r="D17" s="16">
        <f t="shared" si="1"/>
        <v>0</v>
      </c>
      <c r="E17" s="67"/>
      <c r="F17" s="70"/>
      <c r="G17" s="71"/>
      <c r="H17" s="16">
        <f t="shared" si="2"/>
        <v>0</v>
      </c>
    </row>
    <row r="18" spans="1:8" ht="16.899999999999999" customHeight="1" x14ac:dyDescent="0.25">
      <c r="A18" s="15">
        <f t="shared" si="0"/>
        <v>41834</v>
      </c>
      <c r="B18" s="70"/>
      <c r="C18" s="71"/>
      <c r="D18" s="16">
        <f t="shared" si="1"/>
        <v>0</v>
      </c>
      <c r="E18" s="67"/>
      <c r="F18" s="70"/>
      <c r="G18" s="71"/>
      <c r="H18" s="16">
        <f t="shared" si="2"/>
        <v>0</v>
      </c>
    </row>
    <row r="19" spans="1:8" ht="16.899999999999999" customHeight="1" x14ac:dyDescent="0.25">
      <c r="A19" s="15">
        <f t="shared" si="0"/>
        <v>41835</v>
      </c>
      <c r="B19" s="70"/>
      <c r="C19" s="71"/>
      <c r="D19" s="16">
        <f t="shared" si="1"/>
        <v>0</v>
      </c>
      <c r="E19" s="67"/>
      <c r="F19" s="70"/>
      <c r="G19" s="71"/>
      <c r="H19" s="16">
        <f t="shared" si="2"/>
        <v>0</v>
      </c>
    </row>
    <row r="20" spans="1:8" ht="16.899999999999999" customHeight="1" x14ac:dyDescent="0.25">
      <c r="A20" s="15">
        <f t="shared" si="0"/>
        <v>41836</v>
      </c>
      <c r="B20" s="70"/>
      <c r="C20" s="71"/>
      <c r="D20" s="16">
        <f t="shared" si="1"/>
        <v>0</v>
      </c>
      <c r="E20" s="67"/>
      <c r="F20" s="70"/>
      <c r="G20" s="71"/>
      <c r="H20" s="16">
        <f t="shared" si="2"/>
        <v>0</v>
      </c>
    </row>
    <row r="21" spans="1:8" ht="16.899999999999999" customHeight="1" x14ac:dyDescent="0.25">
      <c r="A21" s="15">
        <f t="shared" si="0"/>
        <v>41837</v>
      </c>
      <c r="B21" s="70"/>
      <c r="C21" s="71"/>
      <c r="D21" s="16">
        <f t="shared" si="1"/>
        <v>0</v>
      </c>
      <c r="E21" s="67"/>
      <c r="F21" s="70"/>
      <c r="G21" s="71"/>
      <c r="H21" s="16">
        <f t="shared" si="2"/>
        <v>0</v>
      </c>
    </row>
    <row r="22" spans="1:8" ht="16.899999999999999" customHeight="1" x14ac:dyDescent="0.25">
      <c r="A22" s="15">
        <f t="shared" si="0"/>
        <v>41838</v>
      </c>
      <c r="B22" s="70"/>
      <c r="C22" s="71"/>
      <c r="D22" s="16">
        <f t="shared" si="1"/>
        <v>0</v>
      </c>
      <c r="E22" s="67"/>
      <c r="F22" s="70"/>
      <c r="G22" s="71"/>
      <c r="H22" s="16">
        <f t="shared" si="2"/>
        <v>0</v>
      </c>
    </row>
    <row r="23" spans="1:8" ht="16.899999999999999" customHeight="1" x14ac:dyDescent="0.25">
      <c r="A23" s="15">
        <f t="shared" si="0"/>
        <v>41841</v>
      </c>
      <c r="B23" s="70"/>
      <c r="C23" s="71"/>
      <c r="D23" s="16">
        <f t="shared" si="1"/>
        <v>0</v>
      </c>
      <c r="E23" s="67"/>
      <c r="F23" s="70"/>
      <c r="G23" s="71"/>
      <c r="H23" s="16">
        <f t="shared" si="2"/>
        <v>0</v>
      </c>
    </row>
    <row r="24" spans="1:8" ht="16.899999999999999" customHeight="1" x14ac:dyDescent="0.25">
      <c r="A24" s="15">
        <f t="shared" si="0"/>
        <v>41842</v>
      </c>
      <c r="B24" s="70"/>
      <c r="C24" s="71"/>
      <c r="D24" s="16">
        <f t="shared" si="1"/>
        <v>0</v>
      </c>
      <c r="E24" s="67"/>
      <c r="F24" s="70"/>
      <c r="G24" s="71"/>
      <c r="H24" s="16">
        <f t="shared" si="2"/>
        <v>0</v>
      </c>
    </row>
    <row r="25" spans="1:8" ht="16.899999999999999" customHeight="1" x14ac:dyDescent="0.25">
      <c r="A25" s="15">
        <f t="shared" si="0"/>
        <v>41843</v>
      </c>
      <c r="B25" s="70"/>
      <c r="C25" s="71"/>
      <c r="D25" s="16">
        <f t="shared" si="1"/>
        <v>0</v>
      </c>
      <c r="E25" s="67"/>
      <c r="F25" s="70"/>
      <c r="G25" s="71"/>
      <c r="H25" s="16">
        <f t="shared" si="2"/>
        <v>0</v>
      </c>
    </row>
    <row r="26" spans="1:8" ht="16.899999999999999" customHeight="1" x14ac:dyDescent="0.25">
      <c r="A26" s="15">
        <f t="shared" si="0"/>
        <v>41844</v>
      </c>
      <c r="B26" s="70"/>
      <c r="C26" s="71"/>
      <c r="D26" s="16">
        <f t="shared" si="1"/>
        <v>0</v>
      </c>
      <c r="E26" s="67"/>
      <c r="F26" s="70"/>
      <c r="G26" s="71"/>
      <c r="H26" s="16">
        <f t="shared" si="2"/>
        <v>0</v>
      </c>
    </row>
    <row r="27" spans="1:8" ht="16.899999999999999" customHeight="1" x14ac:dyDescent="0.25">
      <c r="A27" s="15">
        <f t="shared" si="0"/>
        <v>41845</v>
      </c>
      <c r="B27" s="70"/>
      <c r="C27" s="71"/>
      <c r="D27" s="16">
        <f t="shared" si="1"/>
        <v>0</v>
      </c>
      <c r="E27" s="67"/>
      <c r="F27" s="70"/>
      <c r="G27" s="71"/>
      <c r="H27" s="16">
        <f t="shared" si="2"/>
        <v>0</v>
      </c>
    </row>
    <row r="28" spans="1:8" ht="16.899999999999999" customHeight="1" x14ac:dyDescent="0.25">
      <c r="A28" s="15">
        <f t="shared" si="0"/>
        <v>41848</v>
      </c>
      <c r="B28" s="70"/>
      <c r="C28" s="71"/>
      <c r="D28" s="16">
        <f>B28*C28</f>
        <v>0</v>
      </c>
      <c r="E28" s="67"/>
      <c r="F28" s="70"/>
      <c r="G28" s="71"/>
      <c r="H28" s="16">
        <f>F28*G28</f>
        <v>0</v>
      </c>
    </row>
    <row r="29" spans="1:8" ht="16.899999999999999" customHeight="1" x14ac:dyDescent="0.25">
      <c r="A29" s="15">
        <f t="shared" si="0"/>
        <v>41849</v>
      </c>
      <c r="B29" s="70"/>
      <c r="C29" s="71"/>
      <c r="D29" s="16">
        <f t="shared" ref="D29:D31" si="3">B29*C29</f>
        <v>0</v>
      </c>
      <c r="E29" s="67"/>
      <c r="F29" s="70"/>
      <c r="G29" s="71"/>
      <c r="H29" s="16">
        <f t="shared" ref="H29:H31" si="4">F29*G29</f>
        <v>0</v>
      </c>
    </row>
    <row r="30" spans="1:8" ht="16.899999999999999" customHeight="1" x14ac:dyDescent="0.25">
      <c r="A30" s="15">
        <f t="shared" si="0"/>
        <v>41850</v>
      </c>
      <c r="B30" s="70"/>
      <c r="C30" s="71"/>
      <c r="D30" s="16">
        <f t="shared" si="3"/>
        <v>0</v>
      </c>
      <c r="E30" s="67"/>
      <c r="F30" s="70"/>
      <c r="G30" s="71"/>
      <c r="H30" s="16">
        <f t="shared" si="4"/>
        <v>0</v>
      </c>
    </row>
    <row r="31" spans="1:8" ht="16.899999999999999" customHeight="1" x14ac:dyDescent="0.25">
      <c r="A31" s="15">
        <f t="shared" si="0"/>
        <v>41851</v>
      </c>
      <c r="B31" s="70"/>
      <c r="C31" s="71"/>
      <c r="D31" s="16">
        <f t="shared" si="3"/>
        <v>0</v>
      </c>
      <c r="E31" s="67"/>
      <c r="F31" s="70"/>
      <c r="G31" s="71"/>
      <c r="H31" s="16">
        <f t="shared" si="4"/>
        <v>0</v>
      </c>
    </row>
    <row r="32" spans="1:8" ht="16.899999999999999" customHeight="1" x14ac:dyDescent="0.25">
      <c r="A32" s="15"/>
      <c r="B32" s="70"/>
      <c r="C32" s="71"/>
      <c r="D32" s="16"/>
      <c r="E32" s="67"/>
      <c r="F32" s="70"/>
      <c r="G32" s="71"/>
      <c r="H32" s="16"/>
    </row>
    <row r="33" spans="1:8" ht="16.899999999999999" customHeight="1" x14ac:dyDescent="0.25">
      <c r="A33" s="15"/>
      <c r="B33" s="70"/>
      <c r="C33" s="71"/>
      <c r="D33" s="16"/>
      <c r="E33" s="67"/>
      <c r="F33" s="70"/>
      <c r="G33" s="71"/>
      <c r="H33" s="16"/>
    </row>
    <row r="34" spans="1:8" x14ac:dyDescent="0.25">
      <c r="F34" s="73"/>
      <c r="G34" s="73"/>
    </row>
    <row r="35" spans="1:8" x14ac:dyDescent="0.25">
      <c r="G35" s="3"/>
    </row>
    <row r="36" spans="1:8" hidden="1" outlineLevel="1" x14ac:dyDescent="0.25"/>
    <row r="37" spans="1:8" hidden="1" outlineLevel="1" x14ac:dyDescent="0.25">
      <c r="A37" t="s">
        <v>19</v>
      </c>
      <c r="C37" s="38">
        <v>41820</v>
      </c>
    </row>
    <row r="38" spans="1:8" hidden="1" outlineLevel="1" x14ac:dyDescent="0.25"/>
    <row r="39" spans="1:8" hidden="1" outlineLevel="1" x14ac:dyDescent="0.25">
      <c r="A39" s="39"/>
      <c r="B39" t="s">
        <v>24</v>
      </c>
    </row>
    <row r="40" spans="1:8" hidden="1" outlineLevel="1" x14ac:dyDescent="0.25">
      <c r="A40" s="28"/>
    </row>
    <row r="41" spans="1:8" hidden="1" outlineLevel="1" x14ac:dyDescent="0.25">
      <c r="A41" t="s">
        <v>23</v>
      </c>
    </row>
    <row r="42" spans="1:8" hidden="1" outlineLevel="1" x14ac:dyDescent="0.25">
      <c r="A42" s="7">
        <v>41632</v>
      </c>
    </row>
    <row r="43" spans="1:8" hidden="1" outlineLevel="1" x14ac:dyDescent="0.25">
      <c r="A43" s="7">
        <v>41633</v>
      </c>
    </row>
    <row r="44" spans="1:8" hidden="1" outlineLevel="1" x14ac:dyDescent="0.25">
      <c r="A44" s="7">
        <v>41634</v>
      </c>
    </row>
    <row r="45" spans="1:8" hidden="1" outlineLevel="1" x14ac:dyDescent="0.25">
      <c r="A45" s="7">
        <v>41639</v>
      </c>
    </row>
    <row r="46" spans="1:8" hidden="1" outlineLevel="1" x14ac:dyDescent="0.25">
      <c r="A46" s="7">
        <v>41640</v>
      </c>
    </row>
    <row r="47" spans="1:8" hidden="1" outlineLevel="1" x14ac:dyDescent="0.25">
      <c r="A47" s="7">
        <v>41641</v>
      </c>
    </row>
    <row r="48" spans="1:8" hidden="1" outlineLevel="1" x14ac:dyDescent="0.25">
      <c r="A48" s="7">
        <v>41747</v>
      </c>
    </row>
    <row r="49" spans="1:1" hidden="1" outlineLevel="1" x14ac:dyDescent="0.25">
      <c r="A49" s="7">
        <v>41750</v>
      </c>
    </row>
    <row r="50" spans="1:1" hidden="1" outlineLevel="1" x14ac:dyDescent="0.25">
      <c r="A50" s="7">
        <v>41760</v>
      </c>
    </row>
    <row r="51" spans="1:1" hidden="1" outlineLevel="1" x14ac:dyDescent="0.25">
      <c r="A51" s="7">
        <v>41788</v>
      </c>
    </row>
    <row r="52" spans="1:1" hidden="1" outlineLevel="1" x14ac:dyDescent="0.25">
      <c r="A52" s="7">
        <v>41799</v>
      </c>
    </row>
    <row r="53" spans="1:1" hidden="1" outlineLevel="1" x14ac:dyDescent="0.25">
      <c r="A53" s="7">
        <v>41852</v>
      </c>
    </row>
    <row r="54" spans="1:1" hidden="1" outlineLevel="1" x14ac:dyDescent="0.25">
      <c r="A54" s="7">
        <v>41997</v>
      </c>
    </row>
    <row r="55" spans="1:1" hidden="1" outlineLevel="1" x14ac:dyDescent="0.25">
      <c r="A55" s="7">
        <v>41998</v>
      </c>
    </row>
    <row r="56" spans="1:1" hidden="1" outlineLevel="1" x14ac:dyDescent="0.25">
      <c r="A56" s="7">
        <v>41999</v>
      </c>
    </row>
    <row r="57" spans="1:1" collapsed="1" x14ac:dyDescent="0.25"/>
  </sheetData>
  <sheetProtection password="A8B8" sheet="1" objects="1" scenarios="1"/>
  <mergeCells count="4">
    <mergeCell ref="B1:H1"/>
    <mergeCell ref="A5:D5"/>
    <mergeCell ref="F5:H5"/>
    <mergeCell ref="A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6"/>
  <sheetViews>
    <sheetView showGridLines="0" workbookViewId="0">
      <selection activeCell="B2" sqref="B2"/>
    </sheetView>
  </sheetViews>
  <sheetFormatPr baseColWidth="10" defaultColWidth="9.140625" defaultRowHeight="15" outlineLevelRow="1" x14ac:dyDescent="0.25"/>
  <cols>
    <col min="1" max="1" width="11.140625" customWidth="1"/>
    <col min="2" max="4" width="14.85546875" customWidth="1"/>
    <col min="5" max="5" width="2.85546875" customWidth="1"/>
    <col min="6" max="8" width="15.42578125" customWidth="1"/>
  </cols>
  <sheetData>
    <row r="1" spans="1:11" ht="29.45" customHeight="1" x14ac:dyDescent="0.35">
      <c r="A1" s="65"/>
      <c r="B1" s="86" t="s">
        <v>49</v>
      </c>
      <c r="C1" s="86"/>
      <c r="D1" s="86"/>
      <c r="E1" s="86"/>
      <c r="F1" s="86"/>
      <c r="G1" s="86"/>
      <c r="H1" s="86"/>
    </row>
    <row r="3" spans="1:11" x14ac:dyDescent="0.25">
      <c r="A3" s="83" t="s">
        <v>38</v>
      </c>
      <c r="B3" s="84"/>
      <c r="C3" s="84"/>
      <c r="D3" s="84"/>
      <c r="E3" s="84"/>
      <c r="F3" s="84"/>
      <c r="G3" s="84"/>
      <c r="H3" s="85"/>
    </row>
    <row r="5" spans="1:11" x14ac:dyDescent="0.25">
      <c r="A5" s="83" t="s">
        <v>44</v>
      </c>
      <c r="B5" s="84"/>
      <c r="C5" s="84"/>
      <c r="D5" s="85"/>
      <c r="F5" s="83" t="s">
        <v>45</v>
      </c>
      <c r="G5" s="84"/>
      <c r="H5" s="85"/>
    </row>
    <row r="7" spans="1:11" ht="45" x14ac:dyDescent="0.25">
      <c r="A7" s="4" t="s">
        <v>46</v>
      </c>
      <c r="B7" s="69" t="s">
        <v>39</v>
      </c>
      <c r="C7" s="69" t="s">
        <v>40</v>
      </c>
      <c r="D7" s="4" t="s">
        <v>41</v>
      </c>
      <c r="E7" s="5"/>
      <c r="F7" s="69" t="s">
        <v>42</v>
      </c>
      <c r="G7" s="69" t="s">
        <v>43</v>
      </c>
      <c r="H7" s="4" t="str">
        <f>D7</f>
        <v>DAILY SALES VALUE; IN CHF '000</v>
      </c>
    </row>
    <row r="8" spans="1:11" ht="16.899999999999999" customHeight="1" x14ac:dyDescent="0.25">
      <c r="A8" s="4"/>
      <c r="B8" s="4"/>
      <c r="C8" s="4"/>
      <c r="D8" s="4"/>
      <c r="E8" s="5"/>
      <c r="F8" s="4"/>
      <c r="G8" s="4"/>
      <c r="H8" s="4"/>
    </row>
    <row r="9" spans="1:11" ht="16.899999999999999" customHeight="1" x14ac:dyDescent="0.25">
      <c r="A9" s="15">
        <f>WORKDAY(C35,1,$A$40:$A$54)</f>
        <v>41821</v>
      </c>
      <c r="B9" s="70"/>
      <c r="C9" s="71"/>
      <c r="D9" s="16">
        <f>B9*C9</f>
        <v>0</v>
      </c>
      <c r="E9" s="67"/>
      <c r="F9" s="70"/>
      <c r="G9" s="71"/>
      <c r="H9" s="16">
        <f>F9*G9</f>
        <v>0</v>
      </c>
    </row>
    <row r="10" spans="1:11" ht="16.899999999999999" customHeight="1" x14ac:dyDescent="0.25">
      <c r="A10" s="15">
        <f t="shared" ref="A10:A27" si="0">WORKDAY(A9,1,$A$40:$A$54)</f>
        <v>41822</v>
      </c>
      <c r="B10" s="70"/>
      <c r="C10" s="71"/>
      <c r="D10" s="16">
        <f t="shared" ref="D10:D27" si="1">B10*C10</f>
        <v>0</v>
      </c>
      <c r="E10" s="67"/>
      <c r="F10" s="70"/>
      <c r="G10" s="71"/>
      <c r="H10" s="16">
        <f t="shared" ref="H10:H27" si="2">F10*G10</f>
        <v>0</v>
      </c>
      <c r="K10" s="29"/>
    </row>
    <row r="11" spans="1:11" ht="16.899999999999999" customHeight="1" x14ac:dyDescent="0.25">
      <c r="A11" s="15">
        <f t="shared" si="0"/>
        <v>41823</v>
      </c>
      <c r="B11" s="70"/>
      <c r="C11" s="71"/>
      <c r="D11" s="16">
        <f t="shared" si="1"/>
        <v>0</v>
      </c>
      <c r="E11" s="67"/>
      <c r="F11" s="70"/>
      <c r="G11" s="71"/>
      <c r="H11" s="16">
        <f t="shared" si="2"/>
        <v>0</v>
      </c>
      <c r="K11" s="30"/>
    </row>
    <row r="12" spans="1:11" ht="16.899999999999999" customHeight="1" x14ac:dyDescent="0.25">
      <c r="A12" s="15">
        <f t="shared" si="0"/>
        <v>41824</v>
      </c>
      <c r="B12" s="70"/>
      <c r="C12" s="71"/>
      <c r="D12" s="16">
        <f t="shared" si="1"/>
        <v>0</v>
      </c>
      <c r="E12" s="67"/>
      <c r="F12" s="70"/>
      <c r="G12" s="71"/>
      <c r="H12" s="16">
        <f t="shared" si="2"/>
        <v>0</v>
      </c>
      <c r="K12" s="29"/>
    </row>
    <row r="13" spans="1:11" ht="16.899999999999999" customHeight="1" x14ac:dyDescent="0.25">
      <c r="A13" s="15">
        <f t="shared" si="0"/>
        <v>41827</v>
      </c>
      <c r="B13" s="70"/>
      <c r="C13" s="71"/>
      <c r="D13" s="16">
        <f t="shared" si="1"/>
        <v>0</v>
      </c>
      <c r="E13" s="67"/>
      <c r="F13" s="70"/>
      <c r="G13" s="71"/>
      <c r="H13" s="16">
        <f t="shared" si="2"/>
        <v>0</v>
      </c>
    </row>
    <row r="14" spans="1:11" ht="16.899999999999999" customHeight="1" x14ac:dyDescent="0.25">
      <c r="A14" s="15">
        <f t="shared" si="0"/>
        <v>41828</v>
      </c>
      <c r="B14" s="70"/>
      <c r="C14" s="71"/>
      <c r="D14" s="16">
        <f t="shared" si="1"/>
        <v>0</v>
      </c>
      <c r="E14" s="67"/>
      <c r="F14" s="70"/>
      <c r="G14" s="71"/>
      <c r="H14" s="16">
        <f t="shared" si="2"/>
        <v>0</v>
      </c>
    </row>
    <row r="15" spans="1:11" ht="16.899999999999999" customHeight="1" x14ac:dyDescent="0.25">
      <c r="A15" s="15">
        <f t="shared" si="0"/>
        <v>41829</v>
      </c>
      <c r="B15" s="70"/>
      <c r="C15" s="71"/>
      <c r="D15" s="16">
        <f t="shared" si="1"/>
        <v>0</v>
      </c>
      <c r="E15" s="67"/>
      <c r="F15" s="70"/>
      <c r="G15" s="71"/>
      <c r="H15" s="16">
        <f t="shared" si="2"/>
        <v>0</v>
      </c>
    </row>
    <row r="16" spans="1:11" ht="16.899999999999999" customHeight="1" x14ac:dyDescent="0.25">
      <c r="A16" s="15">
        <f t="shared" si="0"/>
        <v>41830</v>
      </c>
      <c r="B16" s="70"/>
      <c r="C16" s="71"/>
      <c r="D16" s="16">
        <f t="shared" si="1"/>
        <v>0</v>
      </c>
      <c r="E16" s="67"/>
      <c r="F16" s="70"/>
      <c r="G16" s="71"/>
      <c r="H16" s="16">
        <f t="shared" si="2"/>
        <v>0</v>
      </c>
    </row>
    <row r="17" spans="1:8" ht="16.899999999999999" customHeight="1" x14ac:dyDescent="0.25">
      <c r="A17" s="15">
        <f t="shared" si="0"/>
        <v>41831</v>
      </c>
      <c r="B17" s="70"/>
      <c r="C17" s="71"/>
      <c r="D17" s="16">
        <f>B17*C17</f>
        <v>0</v>
      </c>
      <c r="E17" s="67"/>
      <c r="F17" s="70"/>
      <c r="G17" s="71"/>
      <c r="H17" s="16">
        <f t="shared" si="2"/>
        <v>0</v>
      </c>
    </row>
    <row r="18" spans="1:8" ht="16.899999999999999" customHeight="1" x14ac:dyDescent="0.25">
      <c r="A18" s="15">
        <f t="shared" si="0"/>
        <v>41834</v>
      </c>
      <c r="B18" s="70"/>
      <c r="C18" s="71"/>
      <c r="D18" s="16">
        <f t="shared" si="1"/>
        <v>0</v>
      </c>
      <c r="E18" s="67"/>
      <c r="F18" s="70"/>
      <c r="G18" s="71"/>
      <c r="H18" s="16">
        <f t="shared" si="2"/>
        <v>0</v>
      </c>
    </row>
    <row r="19" spans="1:8" ht="16.899999999999999" customHeight="1" x14ac:dyDescent="0.25">
      <c r="A19" s="15">
        <f t="shared" si="0"/>
        <v>41835</v>
      </c>
      <c r="B19" s="70"/>
      <c r="C19" s="71"/>
      <c r="D19" s="16">
        <f t="shared" si="1"/>
        <v>0</v>
      </c>
      <c r="E19" s="67"/>
      <c r="F19" s="70"/>
      <c r="G19" s="71"/>
      <c r="H19" s="16">
        <f t="shared" si="2"/>
        <v>0</v>
      </c>
    </row>
    <row r="20" spans="1:8" ht="16.899999999999999" customHeight="1" x14ac:dyDescent="0.25">
      <c r="A20" s="15">
        <f t="shared" si="0"/>
        <v>41836</v>
      </c>
      <c r="B20" s="70"/>
      <c r="C20" s="71"/>
      <c r="D20" s="16">
        <f t="shared" si="1"/>
        <v>0</v>
      </c>
      <c r="E20" s="67"/>
      <c r="F20" s="70"/>
      <c r="G20" s="71"/>
      <c r="H20" s="16">
        <f t="shared" si="2"/>
        <v>0</v>
      </c>
    </row>
    <row r="21" spans="1:8" ht="16.899999999999999" customHeight="1" x14ac:dyDescent="0.25">
      <c r="A21" s="15">
        <f t="shared" si="0"/>
        <v>41837</v>
      </c>
      <c r="B21" s="70"/>
      <c r="C21" s="71"/>
      <c r="D21" s="16">
        <f t="shared" si="1"/>
        <v>0</v>
      </c>
      <c r="E21" s="67"/>
      <c r="F21" s="70"/>
      <c r="G21" s="71"/>
      <c r="H21" s="16">
        <f t="shared" si="2"/>
        <v>0</v>
      </c>
    </row>
    <row r="22" spans="1:8" ht="16.899999999999999" customHeight="1" x14ac:dyDescent="0.25">
      <c r="A22" s="15">
        <f t="shared" si="0"/>
        <v>41838</v>
      </c>
      <c r="B22" s="70"/>
      <c r="C22" s="71"/>
      <c r="D22" s="16">
        <f t="shared" si="1"/>
        <v>0</v>
      </c>
      <c r="E22" s="67"/>
      <c r="F22" s="70"/>
      <c r="G22" s="71"/>
      <c r="H22" s="16">
        <f t="shared" si="2"/>
        <v>0</v>
      </c>
    </row>
    <row r="23" spans="1:8" ht="16.899999999999999" customHeight="1" x14ac:dyDescent="0.25">
      <c r="A23" s="15">
        <f t="shared" si="0"/>
        <v>41841</v>
      </c>
      <c r="B23" s="70"/>
      <c r="C23" s="71"/>
      <c r="D23" s="16">
        <f t="shared" si="1"/>
        <v>0</v>
      </c>
      <c r="E23" s="67"/>
      <c r="F23" s="70"/>
      <c r="G23" s="71"/>
      <c r="H23" s="16">
        <f t="shared" si="2"/>
        <v>0</v>
      </c>
    </row>
    <row r="24" spans="1:8" ht="16.899999999999999" customHeight="1" x14ac:dyDescent="0.25">
      <c r="A24" s="15">
        <f t="shared" si="0"/>
        <v>41842</v>
      </c>
      <c r="B24" s="70"/>
      <c r="C24" s="71"/>
      <c r="D24" s="16">
        <f t="shared" si="1"/>
        <v>0</v>
      </c>
      <c r="E24" s="67"/>
      <c r="F24" s="70"/>
      <c r="G24" s="71"/>
      <c r="H24" s="16">
        <f t="shared" si="2"/>
        <v>0</v>
      </c>
    </row>
    <row r="25" spans="1:8" ht="16.899999999999999" customHeight="1" x14ac:dyDescent="0.25">
      <c r="A25" s="15">
        <f t="shared" si="0"/>
        <v>41843</v>
      </c>
      <c r="B25" s="70"/>
      <c r="C25" s="71"/>
      <c r="D25" s="16">
        <f t="shared" si="1"/>
        <v>0</v>
      </c>
      <c r="E25" s="67"/>
      <c r="F25" s="70"/>
      <c r="G25" s="71"/>
      <c r="H25" s="16">
        <f t="shared" si="2"/>
        <v>0</v>
      </c>
    </row>
    <row r="26" spans="1:8" ht="16.899999999999999" customHeight="1" x14ac:dyDescent="0.25">
      <c r="A26" s="15">
        <f t="shared" si="0"/>
        <v>41844</v>
      </c>
      <c r="B26" s="70"/>
      <c r="C26" s="71"/>
      <c r="D26" s="16">
        <f t="shared" si="1"/>
        <v>0</v>
      </c>
      <c r="E26" s="67"/>
      <c r="F26" s="70"/>
      <c r="G26" s="71"/>
      <c r="H26" s="16">
        <f t="shared" si="2"/>
        <v>0</v>
      </c>
    </row>
    <row r="27" spans="1:8" ht="16.899999999999999" customHeight="1" x14ac:dyDescent="0.25">
      <c r="A27" s="15">
        <f t="shared" si="0"/>
        <v>41845</v>
      </c>
      <c r="B27" s="70"/>
      <c r="C27" s="71"/>
      <c r="D27" s="16">
        <f t="shared" si="1"/>
        <v>0</v>
      </c>
      <c r="E27" s="67"/>
      <c r="F27" s="70"/>
      <c r="G27" s="71"/>
      <c r="H27" s="16">
        <f t="shared" si="2"/>
        <v>0</v>
      </c>
    </row>
    <row r="28" spans="1:8" ht="16.899999999999999" customHeight="1" x14ac:dyDescent="0.25">
      <c r="A28" s="15">
        <f>WORKDAY(A27,1,$A$40:$A$54)</f>
        <v>41848</v>
      </c>
      <c r="B28" s="70"/>
      <c r="C28" s="71"/>
      <c r="D28" s="16">
        <f>B28*C28</f>
        <v>0</v>
      </c>
      <c r="E28" s="67"/>
      <c r="F28" s="70"/>
      <c r="G28" s="71"/>
      <c r="H28" s="16">
        <f>F28*G28</f>
        <v>0</v>
      </c>
    </row>
    <row r="29" spans="1:8" ht="16.899999999999999" customHeight="1" x14ac:dyDescent="0.25">
      <c r="A29" s="15">
        <f t="shared" ref="A29:A31" si="3">WORKDAY(A28,1,$A$40:$A$54)</f>
        <v>41849</v>
      </c>
      <c r="B29" s="70"/>
      <c r="C29" s="71"/>
      <c r="D29" s="16">
        <f t="shared" ref="D29:D31" si="4">B29*C29</f>
        <v>0</v>
      </c>
      <c r="E29" s="67"/>
      <c r="F29" s="70"/>
      <c r="G29" s="71"/>
      <c r="H29" s="16">
        <f t="shared" ref="H29:H31" si="5">F29*G29</f>
        <v>0</v>
      </c>
    </row>
    <row r="30" spans="1:8" ht="16.899999999999999" customHeight="1" x14ac:dyDescent="0.25">
      <c r="A30" s="15">
        <f t="shared" si="3"/>
        <v>41850</v>
      </c>
      <c r="B30" s="70"/>
      <c r="C30" s="71"/>
      <c r="D30" s="16">
        <f t="shared" si="4"/>
        <v>0</v>
      </c>
      <c r="E30" s="67"/>
      <c r="F30" s="70"/>
      <c r="G30" s="71"/>
      <c r="H30" s="16">
        <f t="shared" si="5"/>
        <v>0</v>
      </c>
    </row>
    <row r="31" spans="1:8" ht="16.899999999999999" customHeight="1" x14ac:dyDescent="0.25">
      <c r="A31" s="15">
        <f t="shared" si="3"/>
        <v>41851</v>
      </c>
      <c r="B31" s="70"/>
      <c r="C31" s="71"/>
      <c r="D31" s="16">
        <f t="shared" si="4"/>
        <v>0</v>
      </c>
      <c r="E31" s="67"/>
      <c r="F31" s="70"/>
      <c r="G31" s="71"/>
      <c r="H31" s="16">
        <f t="shared" si="5"/>
        <v>0</v>
      </c>
    </row>
    <row r="33" spans="1:7" x14ac:dyDescent="0.25">
      <c r="G33" s="3"/>
    </row>
    <row r="34" spans="1:7" hidden="1" outlineLevel="1" x14ac:dyDescent="0.25"/>
    <row r="35" spans="1:7" hidden="1" outlineLevel="1" x14ac:dyDescent="0.25">
      <c r="A35" t="s">
        <v>19</v>
      </c>
      <c r="C35" s="38">
        <v>41820</v>
      </c>
    </row>
    <row r="36" spans="1:7" hidden="1" outlineLevel="1" x14ac:dyDescent="0.25"/>
    <row r="37" spans="1:7" hidden="1" outlineLevel="1" x14ac:dyDescent="0.25">
      <c r="A37" s="39"/>
      <c r="B37" t="s">
        <v>24</v>
      </c>
    </row>
    <row r="38" spans="1:7" hidden="1" outlineLevel="1" x14ac:dyDescent="0.25">
      <c r="A38" s="28"/>
    </row>
    <row r="39" spans="1:7" hidden="1" outlineLevel="1" x14ac:dyDescent="0.25">
      <c r="A39" t="s">
        <v>23</v>
      </c>
    </row>
    <row r="40" spans="1:7" hidden="1" outlineLevel="1" x14ac:dyDescent="0.25">
      <c r="A40" s="7">
        <v>41632</v>
      </c>
    </row>
    <row r="41" spans="1:7" hidden="1" outlineLevel="1" x14ac:dyDescent="0.25">
      <c r="A41" s="7">
        <v>41633</v>
      </c>
    </row>
    <row r="42" spans="1:7" hidden="1" outlineLevel="1" x14ac:dyDescent="0.25">
      <c r="A42" s="7">
        <v>41634</v>
      </c>
    </row>
    <row r="43" spans="1:7" hidden="1" outlineLevel="1" x14ac:dyDescent="0.25">
      <c r="A43" s="7">
        <v>41639</v>
      </c>
    </row>
    <row r="44" spans="1:7" hidden="1" outlineLevel="1" x14ac:dyDescent="0.25">
      <c r="A44" s="7">
        <v>41640</v>
      </c>
    </row>
    <row r="45" spans="1:7" hidden="1" outlineLevel="1" x14ac:dyDescent="0.25">
      <c r="A45" s="7">
        <v>41641</v>
      </c>
    </row>
    <row r="46" spans="1:7" hidden="1" outlineLevel="1" x14ac:dyDescent="0.25">
      <c r="A46" s="7">
        <v>41747</v>
      </c>
    </row>
    <row r="47" spans="1:7" hidden="1" outlineLevel="1" x14ac:dyDescent="0.25">
      <c r="A47" s="7">
        <v>41750</v>
      </c>
    </row>
    <row r="48" spans="1:7" hidden="1" outlineLevel="1" x14ac:dyDescent="0.25">
      <c r="A48" s="7">
        <v>41760</v>
      </c>
    </row>
    <row r="49" spans="1:1" hidden="1" outlineLevel="1" x14ac:dyDescent="0.25">
      <c r="A49" s="7">
        <v>41788</v>
      </c>
    </row>
    <row r="50" spans="1:1" hidden="1" outlineLevel="1" x14ac:dyDescent="0.25">
      <c r="A50" s="7">
        <v>41799</v>
      </c>
    </row>
    <row r="51" spans="1:1" hidden="1" outlineLevel="1" x14ac:dyDescent="0.25">
      <c r="A51" s="7">
        <v>41852</v>
      </c>
    </row>
    <row r="52" spans="1:1" hidden="1" outlineLevel="1" x14ac:dyDescent="0.25">
      <c r="A52" s="7">
        <v>41997</v>
      </c>
    </row>
    <row r="53" spans="1:1" hidden="1" outlineLevel="1" x14ac:dyDescent="0.25">
      <c r="A53" s="7">
        <v>41998</v>
      </c>
    </row>
    <row r="54" spans="1:1" hidden="1" outlineLevel="1" x14ac:dyDescent="0.25">
      <c r="A54" s="7">
        <v>41999</v>
      </c>
    </row>
    <row r="55" spans="1:1" hidden="1" outlineLevel="1" x14ac:dyDescent="0.25"/>
    <row r="56" spans="1:1" collapsed="1" x14ac:dyDescent="0.25"/>
  </sheetData>
  <sheetProtection password="D779" sheet="1" objects="1" scenarios="1"/>
  <mergeCells count="4">
    <mergeCell ref="B1:H1"/>
    <mergeCell ref="A3:H3"/>
    <mergeCell ref="A5:D5"/>
    <mergeCell ref="F5:H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BUY BACK INSIDE PURCHASES</vt:lpstr>
      <vt:lpstr>BUY BACK OUTSIDE PURCHASES</vt:lpstr>
      <vt:lpstr>SALES</vt:lpstr>
    </vt:vector>
  </TitlesOfParts>
  <Company>Lindt &amp; Sprüngli (Schweiz)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Gasser Markus</dc:creator>
  <cp:lastModifiedBy>Alexandra Ioffe</cp:lastModifiedBy>
  <cp:lastPrinted>2014-04-30T17:11:36Z</cp:lastPrinted>
  <dcterms:created xsi:type="dcterms:W3CDTF">2013-10-21T14:58:41Z</dcterms:created>
  <dcterms:modified xsi:type="dcterms:W3CDTF">2014-07-21T07:04:56Z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-1413179182</vt:i4>
  </property>
  <property fmtid="{D5CDD505-2E9C-101B-9397-08002B2CF9AE}" pid="4" name="_EmailSubject">
    <vt:lpwstr>CS: Aktienrückkauf LISNE &amp; LISPE</vt:lpwstr>
  </property>
  <property fmtid="{D5CDD505-2E9C-101B-9397-08002B2CF9AE}" pid="5" name="_AuthorEmail">
    <vt:lpwstr>michel.pargaetzi@credit-suisse.com</vt:lpwstr>
  </property>
  <property fmtid="{D5CDD505-2E9C-101B-9397-08002B2CF9AE}" pid="6" name="_AuthorEmailDisplayName">
    <vt:lpwstr>Pargätzi, Michel (ZUEB 2)</vt:lpwstr>
  </property>
  <property fmtid="{D5CDD505-2E9C-101B-9397-08002B2CF9AE}" pid="7" name="_PreviousAdHocReviewCycleID">
    <vt:i4>-580481224</vt:i4>
  </property>
  <property fmtid="{D5CDD505-2E9C-101B-9397-08002B2CF9AE}" pid="8" name="_ReviewingToolsShownOnce">
    <vt:lpwstr/>
  </property>
</Properties>
</file>